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定稿\4.22改-84嵩明县牛栏江镇中心学校\"/>
    </mc:Choice>
  </mc:AlternateContent>
  <xr:revisionPtr revIDLastSave="0" documentId="13_ncr:1_{9AEA3A60-DA56-4237-9FAC-635D78325ECB}" xr6:coauthVersionLast="47" xr6:coauthVersionMax="47" xr10:uidLastSave="{00000000-0000-0000-0000-000000000000}"/>
  <bookViews>
    <workbookView xWindow="-120" yWindow="-120" windowWidth="25440" windowHeight="15390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0" l="1"/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<sst xmlns="http://schemas.openxmlformats.org/spreadsheetml/2006/main" count="806" uniqueCount="340">
  <si>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</si>
  <si>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</si>
  <si>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</si>
  <si>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</si>
  <si>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</si>
  <si>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</si>
  <si>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</si>
  <si>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</si>
  <si>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</si>
  <si>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</si>
  <si>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</si>
  <si>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</si>
  <si>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</si>
  <si>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</si>
  <si>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</si>
  <si>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</si>
  <si>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</si>
  <si>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</si>
  <si>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</si>
  <si>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</si>
  <si>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</si>
  <si>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</si>
  <si>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</si>
  <si>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</si>
  <si>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</si>
  <si>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</si>
  <si>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</si>
  <si>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</si>
  <si>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</si>
  <si>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</si>
  <si>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</si>
  <si>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</si>
  <si>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</si>
  <si>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</si>
  <si>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</si>
  <si>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</si>
  <si>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</si>
  <si>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</si>
  <si>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</si>
  <si>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</si>
  <si>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</si>
  <si>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</si>
  <si>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</si>
  <si>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</si>
  <si>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</si>
  <si>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</si>
  <si>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</si>
  <si>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</si>
  <si>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</si>
  <si>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</si>
  <si>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</si>
  <si>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</si>
  <si>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</si>
  <si>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</si>
  <si>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</si>
  <si>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</si>
  <si>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</si>
  <si>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</si>
  <si>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</si>
  <si>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</si>
  <si>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</si>
  <si>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</si>
  <si>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</si>
  <si>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</si>
  <si>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</si>
  <si>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</si>
  <si>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</si>
  <si>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</si>
  <si>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</si>
  <si>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</si>
  <si>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嵩明县牛栏江镇中心学校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</si>
  <si>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</si>
  <si>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</si>
  <si>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</si>
  <si>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</si>
  <si>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</si>
  <si>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</si>
  <si>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</si>
  <si>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</si>
  <si>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</si>
  <si>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</si>
  <si>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</si>
  <si>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</si>
  <si>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</si>
  <si>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</si>
  <si>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</si>
  <si>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</si>
  <si>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</si>
  <si>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</si>
  <si>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</si>
  <si>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</si>
  <si>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</si>
  <si>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</si>
  <si>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</si>
  <si>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</si>
  <si>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</si>
  <si>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</si>
  <si>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</si>
  <si>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</si>
  <si>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</si>
  <si>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</si>
  <si>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</si>
  <si>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</si>
  <si>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</si>
  <si>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</si>
  <si>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</si>
  <si>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</si>
  <si>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</si>
  <si>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</si>
  <si>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</si>
  <si>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</si>
  <si>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</si>
  <si>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</si>
  <si>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</si>
  <si>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</si>
  <si>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</si>
  <si>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</si>
  <si>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</si>
  <si>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</si>
  <si>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</si>
  <si>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</si>
  <si>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</si>
  <si>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</si>
  <si>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</si>
  <si>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</si>
  <si>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</si>
  <si>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</si>
  <si>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</si>
  <si>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</si>
  <si>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</si>
  <si>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</si>
  <si>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</si>
  <si>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</si>
  <si>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</si>
  <si>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</si>
  <si>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</si>
  <si>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</si>
  <si>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</si>
  <si>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</si>
  <si>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</si>
  <si>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</si>
  <si>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</si>
  <si>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</si>
  <si>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</si>
  <si>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</si>
  <si>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</si>
  <si>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</si>
  <si>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</si>
  <si>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</si>
  <si>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</si>
  <si>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</si>
  <si>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</si>
  <si>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</si>
  <si>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</si>
  <si>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</si>
  <si>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</si>
  <si>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</si>
  <si>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</si>
  <si>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</si>
  <si>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</si>
  <si>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</si>
  <si>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</si>
  <si>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</si>
  <si>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</si>
  <si>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</si>
  <si>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</si>
  <si>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</si>
  <si>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</si>
  <si>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</si>
  <si>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</si>
  <si>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</si>
  <si>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</si>
  <si>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</si>
  <si>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</si>
  <si>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</si>
  <si>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</si>
  <si>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</si>
  <si>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</si>
  <si>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</si>
  <si>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</si>
  <si>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</si>
  <si>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</si>
  <si>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</si>
  <si>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</si>
  <si>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</si>
  <si>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</si>
  <si>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</si>
  <si>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</si>
  <si>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</si>
  <si>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</si>
  <si>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</si>
  <si>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</si>
  <si>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</si>
  <si>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</si>
  <si>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</si>
  <si>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</si>
  <si>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</si>
  <si>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</si>
  <si>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</si>
  <si>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</si>
  <si>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530186210000000018305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</si>
  <si>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</si>
  <si>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</si>
  <si>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</si>
  <si>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</si>
  <si>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</si>
  <si>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</si>
  <si>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</si>
  <si>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</si>
  <si>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</si>
  <si>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530186210000000018306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</si>
  <si>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</si>
  <si>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</si>
  <si>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</si>
  <si>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</si>
  <si>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</si>
  <si>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</si>
  <si>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</si>
  <si>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</si>
  <si>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</si>
  <si>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530186210000000018307</t>
  </si>
  <si>
    <t>30113</t>
  </si>
  <si>
    <t>530186210000000018308</t>
  </si>
  <si>
    <t>对个人和家庭的补助</t>
  </si>
  <si>
    <t>30305</t>
  </si>
  <si>
    <t>生活补助</t>
  </si>
  <si>
    <t>530186210000000018310</t>
  </si>
  <si>
    <t>公车购置及运维费</t>
  </si>
  <si>
    <t>30231</t>
  </si>
  <si>
    <t>公务用车运行维护费</t>
  </si>
  <si>
    <t>530186210000000018311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</si>
  <si>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</si>
  <si>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</si>
  <si>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</si>
  <si>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</si>
  <si>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</si>
  <si>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</si>
  <si>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</si>
  <si>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530186231100001457405</t>
  </si>
  <si>
    <t>生均公用经费</t>
  </si>
  <si>
    <t>530186231100001459484</t>
  </si>
  <si>
    <t>离退休人员支出</t>
  </si>
  <si>
    <t>530186241100002338691</t>
  </si>
  <si>
    <t>编外人员经费支出</t>
  </si>
  <si>
    <t>30199</t>
  </si>
  <si>
    <t>其他工资福利支出</t>
  </si>
  <si>
    <t>530186241100002338716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</si>
  <si>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</si>
  <si>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</si>
  <si>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</si>
  <si>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</si>
  <si>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</si>
  <si>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</si>
  <si>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</si>
  <si>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</si>
  <si>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</si>
  <si>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</si>
  <si>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530186251100003822807</t>
  </si>
  <si>
    <t>2024年单位自有资金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</si>
  <si>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</si>
  <si>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</si>
  <si>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</si>
  <si>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</si>
  <si>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</si>
  <si>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</si>
  <si>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</si>
  <si>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</si>
  <si>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</si>
  <si>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</si>
  <si>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2024年单位自有资金（校园监控及定向经费）</t>
  </si>
  <si>
    <t>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</si>
  <si>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</si>
  <si>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</si>
  <si>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</si>
  <si>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</si>
  <si>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</si>
  <si>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</si>
  <si>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</si>
  <si>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</si>
  <si>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</si>
  <si>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</si>
  <si>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</si>
  <si>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</si>
  <si>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</si>
  <si>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</si>
  <si>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</si>
  <si>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</si>
  <si>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</si>
  <si>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</si>
  <si>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</si>
  <si>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</si>
  <si>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</si>
  <si>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</si>
  <si>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</si>
  <si>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</si>
  <si>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</si>
  <si>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</si>
  <si>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</si>
  <si>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</si>
  <si>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</si>
  <si>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</si>
  <si>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</si>
  <si>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公务车辆加油、添加燃料服务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</si>
  <si>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</si>
  <si>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</si>
  <si>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</si>
  <si>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</si>
  <si>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</si>
  <si>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</si>
  <si>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复印纸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</si>
  <si>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</si>
  <si>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</si>
  <si>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</si>
  <si>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</si>
  <si>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</si>
  <si>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</si>
  <si>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</si>
  <si>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</si>
  <si>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</si>
  <si>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</si>
  <si>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</si>
  <si>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</si>
  <si>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</si>
  <si>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</si>
  <si>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</si>
  <si>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</si>
  <si>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</si>
  <si>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</si>
  <si>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</si>
  <si>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</si>
  <si>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</si>
  <si>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</si>
  <si>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</si>
  <si>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</si>
  <si>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</si>
  <si>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</si>
  <si>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</si>
  <si>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本单位无此项支出，故本表无数据。</t>
  </si>
  <si>
    <t>本单位无此项支出，故本表无数据。</t>
    <phoneticPr fontId="18" type="noConversion"/>
  </si>
  <si>
    <t>2024年单位自有资金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</si>
</sst>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-#,##0.00;;@"/>
    <numFmt numFmtId="177" formatCode="yyyy\-mm\-dd"/>
    <numFmt numFmtId="178" formatCode="yyyy\-mm\-dd\ hh:mm:ss"/>
    <numFmt numFmtId="179" formatCode="#,##0;\-#,##0;;@"/>
  </numFmts>
  <fonts count="21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0" fontId="1" fillId="0" borderId="2">
      <alignment horizontal="right" vertical="center"/>
    </xf>
    <xf numFmtId="179" fontId="1" fillId="0" borderId="2">
      <alignment horizontal="right" vertical="center"/>
    </xf>
  </cellStyleXfs>
  <cellXfs count="244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79" fontId="7" fillId="0" borderId="2" xfId="7" applyFont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19" fillId="0" borderId="1" xfId="0" applyFont="1"/>
    <xf numFmtId="0" fontId="20" fillId="0" borderId="1" xfId="0" applyFont="1"/>
    <xf numFmtId="0" fontId="2" fillId="0" borderId="12" xfId="0" applyFont="1" applyBorder="1" applyAlignment="1">
      <alignment horizontal="left" vertical="center" wrapText="1"/>
    </xf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6" fillId="0" borderId="1" xfId="0" quotePrefix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center" vertical="center"/>
    </xf>
  </cellXfs>
  <cellStyles count="9">
    <cellStyle name="DateStyle" xfId="4" xr:uid="{00000000-0005-0000-0000-000000000000}"/>
    <cellStyle name="DateTimeStyle" xfId="5" xr:uid="{00000000-0005-0000-0000-000001000000}"/>
    <cellStyle name="IntegralNumberStyle" xfId="7" xr:uid="{00000000-0005-0000-0000-000002000000}"/>
    <cellStyle name="MoneyStyle" xfId="1" xr:uid="{00000000-0005-0000-0000-000003000000}"/>
    <cellStyle name="NumberStyle" xfId="1" xr:uid="{00000000-0005-0000-0000-000004000000}"/>
    <cellStyle name="PercentStyle" xfId="6" xr:uid="{00000000-0005-0000-0000-000005000000}"/>
    <cellStyle name="TextStyle" xfId="2" xr:uid="{00000000-0005-0000-0000-000006000000}"/>
    <cellStyle name="TimeStyle" xfId="3" xr:uid="{00000000-0005-0000-0000-00000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workbookViewId="0">
      <selection activeCell="D10" sqref="D10:D24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5" t="str">
        <f>"2025"&amp;"年部门财务收支预算总表"</f>
        <v>2025年部门财务收支预算总表</v>
      </c>
      <c r="B2" s="106"/>
      <c r="C2" s="106"/>
      <c r="D2" s="106"/>
    </row>
    <row r="3" spans="1:4" ht="17.25" customHeight="1">
      <c r="A3" s="107" t="str">
        <f>"单位名称："&amp;"嵩明县牛栏江镇中心学校"</f>
        <v>单位名称：嵩明县牛栏江镇中心学校</v>
      </c>
      <c r="B3" s="108"/>
      <c r="D3" s="3" t="s">
        <v>1</v>
      </c>
    </row>
    <row r="4" spans="1:4" ht="23.25" customHeight="1">
      <c r="A4" s="109" t="s">
        <v>2</v>
      </c>
      <c r="B4" s="110"/>
      <c r="C4" s="109" t="s">
        <v>3</v>
      </c>
      <c r="D4" s="110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42297625.770000003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214000</v>
      </c>
      <c r="C10" s="7" t="s">
        <v>16</v>
      </c>
      <c r="D10" s="6">
        <v>28586198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214000</v>
      </c>
      <c r="C13" s="8" t="s">
        <v>22</v>
      </c>
      <c r="D13" s="6">
        <v>6996920.8499999996</v>
      </c>
    </row>
    <row r="14" spans="1:4" ht="17.25" customHeight="1">
      <c r="A14" s="5" t="s">
        <v>23</v>
      </c>
      <c r="B14" s="6"/>
      <c r="C14" s="8" t="s">
        <v>24</v>
      </c>
      <c r="D14" s="6">
        <v>3517046.6</v>
      </c>
    </row>
    <row r="15" spans="1:4" ht="17.25" customHeight="1">
      <c r="A15" s="5" t="s">
        <v>25</v>
      </c>
      <c r="B15" s="9"/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3411460.32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42511625.770000003</v>
      </c>
      <c r="C32" s="11" t="s">
        <v>44</v>
      </c>
      <c r="D32" s="6">
        <v>42511625.770000003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42511625.770000003</v>
      </c>
      <c r="C36" s="12" t="s">
        <v>51</v>
      </c>
      <c r="D36" s="6">
        <v>42511625.770000003</v>
      </c>
    </row>
  </sheetData>
  <mergeCells count="4">
    <mergeCell ref="A2:D2"/>
    <mergeCell ref="A3:B3"/>
    <mergeCell ref="A4:B4"/>
    <mergeCell ref="C4:D4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9"/>
  <sheetViews>
    <sheetView showZeros="0" workbookViewId="0">
      <selection activeCell="B16" sqref="B16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7">
        <v>1</v>
      </c>
      <c r="B1" s="68">
        <v>0</v>
      </c>
      <c r="C1" s="67">
        <v>1</v>
      </c>
      <c r="D1" s="33"/>
      <c r="E1" s="33"/>
      <c r="F1" s="58" t="s">
        <v>287</v>
      </c>
    </row>
    <row r="2" spans="1:6" ht="42" customHeight="1">
      <c r="A2" s="195" t="str">
        <f>"2025"&amp;"年部门政府性基金预算支出预算表"</f>
        <v>2025年部门政府性基金预算支出预算表</v>
      </c>
      <c r="B2" s="196" t="s">
        <v>288</v>
      </c>
      <c r="C2" s="197"/>
      <c r="D2" s="142"/>
      <c r="E2" s="142"/>
      <c r="F2" s="142"/>
    </row>
    <row r="3" spans="1:6" ht="13.5" customHeight="1">
      <c r="A3" s="177" t="str">
        <f>"单位名称："&amp;"嵩明县牛栏江镇中心学校"</f>
        <v>单位名称：嵩明县牛栏江镇中心学校</v>
      </c>
      <c r="B3" s="177" t="s">
        <v>289</v>
      </c>
      <c r="C3" s="202"/>
      <c r="D3" s="33"/>
      <c r="E3" s="33"/>
      <c r="F3" s="58" t="s">
        <v>1</v>
      </c>
    </row>
    <row r="4" spans="1:6" ht="19.5" customHeight="1">
      <c r="A4" s="152" t="s">
        <v>182</v>
      </c>
      <c r="B4" s="200" t="s">
        <v>72</v>
      </c>
      <c r="C4" s="152" t="s">
        <v>73</v>
      </c>
      <c r="D4" s="183" t="s">
        <v>290</v>
      </c>
      <c r="E4" s="150"/>
      <c r="F4" s="151"/>
    </row>
    <row r="5" spans="1:6" ht="18.75" customHeight="1">
      <c r="A5" s="181"/>
      <c r="B5" s="201"/>
      <c r="C5" s="181"/>
      <c r="D5" s="69" t="s">
        <v>55</v>
      </c>
      <c r="E5" s="53" t="s">
        <v>75</v>
      </c>
      <c r="F5" s="69" t="s">
        <v>76</v>
      </c>
    </row>
    <row r="6" spans="1:6" ht="18.75" customHeight="1">
      <c r="A6" s="63">
        <v>1</v>
      </c>
      <c r="B6" s="70" t="s">
        <v>83</v>
      </c>
      <c r="C6" s="63">
        <v>3</v>
      </c>
      <c r="D6" s="36">
        <v>4</v>
      </c>
      <c r="E6" s="36">
        <v>5</v>
      </c>
      <c r="F6" s="36">
        <v>6</v>
      </c>
    </row>
    <row r="7" spans="1:6" ht="21" customHeight="1">
      <c r="A7" s="66"/>
      <c r="B7" s="66"/>
      <c r="C7" s="66"/>
      <c r="D7" s="6"/>
      <c r="E7" s="6"/>
      <c r="F7" s="6"/>
    </row>
    <row r="8" spans="1:6" ht="18.75" customHeight="1">
      <c r="A8" s="198" t="s">
        <v>172</v>
      </c>
      <c r="B8" s="118" t="s">
        <v>172</v>
      </c>
      <c r="C8" s="199" t="s">
        <v>172</v>
      </c>
      <c r="D8" s="6"/>
      <c r="E8" s="6"/>
      <c r="F8" s="6"/>
    </row>
    <row r="9" spans="1:6" ht="14.25" customHeight="1">
      <c r="A9" s="102" t="s">
        <v>338</v>
      </c>
    </row>
  </sheetData>
  <mergeCells count="7">
    <mergeCell ref="A2:F2"/>
    <mergeCell ref="A8:C8"/>
    <mergeCell ref="D4:F4"/>
    <mergeCell ref="B4:B5"/>
    <mergeCell ref="C4:C5"/>
    <mergeCell ref="A4:A5"/>
    <mergeCell ref="A3:C3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S13"/>
  <sheetViews>
    <sheetView showZeros="0" topLeftCell="B1" workbookViewId="0">
      <selection activeCell="H9" sqref="H9:H10"/>
    </sheetView>
  </sheetViews>
  <sheetFormatPr defaultColWidth="9.125" defaultRowHeight="14.25" customHeight="1"/>
  <cols>
    <col min="1" max="2" width="32.625" customWidth="1"/>
    <col min="3" max="3" width="38.375" customWidth="1"/>
    <col min="4" max="4" width="22.12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49"/>
      <c r="S1" s="49" t="s">
        <v>291</v>
      </c>
    </row>
    <row r="2" spans="1:19" ht="41.25" customHeight="1">
      <c r="A2" s="211" t="str">
        <f>"2025"&amp;"年部门政府采购预算表"</f>
        <v>2025年部门政府采购预算表</v>
      </c>
      <c r="B2" s="175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5"/>
      <c r="N2" s="176"/>
      <c r="O2" s="176"/>
      <c r="P2" s="175"/>
      <c r="Q2" s="176"/>
      <c r="R2" s="175"/>
      <c r="S2" s="175"/>
    </row>
    <row r="3" spans="1:19" ht="18.75" customHeight="1">
      <c r="A3" s="157" t="str">
        <f>"单位名称："&amp;"嵩明县牛栏江镇中心学校"</f>
        <v>单位名称：嵩明县牛栏江镇中心学校</v>
      </c>
      <c r="B3" s="216"/>
      <c r="C3" s="216"/>
      <c r="D3" s="217"/>
      <c r="E3" s="217"/>
      <c r="F3" s="217"/>
      <c r="G3" s="217"/>
      <c r="H3" s="217"/>
      <c r="I3" s="51"/>
      <c r="J3" s="51"/>
      <c r="K3" s="51"/>
      <c r="L3" s="51"/>
      <c r="R3" s="71"/>
      <c r="S3" s="58" t="s">
        <v>1</v>
      </c>
    </row>
    <row r="4" spans="1:19" ht="15.75" customHeight="1">
      <c r="A4" s="186" t="s">
        <v>181</v>
      </c>
      <c r="B4" s="223" t="s">
        <v>182</v>
      </c>
      <c r="C4" s="223" t="s">
        <v>292</v>
      </c>
      <c r="D4" s="212" t="s">
        <v>293</v>
      </c>
      <c r="E4" s="212" t="s">
        <v>294</v>
      </c>
      <c r="F4" s="212" t="s">
        <v>295</v>
      </c>
      <c r="G4" s="212" t="s">
        <v>296</v>
      </c>
      <c r="H4" s="212" t="s">
        <v>297</v>
      </c>
      <c r="I4" s="215" t="s">
        <v>189</v>
      </c>
      <c r="J4" s="215"/>
      <c r="K4" s="215"/>
      <c r="L4" s="215"/>
      <c r="M4" s="169"/>
      <c r="N4" s="215"/>
      <c r="O4" s="215"/>
      <c r="P4" s="168"/>
      <c r="Q4" s="215"/>
      <c r="R4" s="169"/>
      <c r="S4" s="170"/>
    </row>
    <row r="5" spans="1:19" ht="17.25" customHeight="1">
      <c r="A5" s="189"/>
      <c r="B5" s="224"/>
      <c r="C5" s="224"/>
      <c r="D5" s="213"/>
      <c r="E5" s="213"/>
      <c r="F5" s="213"/>
      <c r="G5" s="213"/>
      <c r="H5" s="213"/>
      <c r="I5" s="213" t="s">
        <v>55</v>
      </c>
      <c r="J5" s="213" t="s">
        <v>58</v>
      </c>
      <c r="K5" s="213" t="s">
        <v>298</v>
      </c>
      <c r="L5" s="213" t="s">
        <v>299</v>
      </c>
      <c r="M5" s="218" t="s">
        <v>300</v>
      </c>
      <c r="N5" s="203" t="s">
        <v>301</v>
      </c>
      <c r="O5" s="203"/>
      <c r="P5" s="204"/>
      <c r="Q5" s="203"/>
      <c r="R5" s="205"/>
      <c r="S5" s="206"/>
    </row>
    <row r="6" spans="1:19" ht="54" customHeight="1">
      <c r="A6" s="190"/>
      <c r="B6" s="206"/>
      <c r="C6" s="206"/>
      <c r="D6" s="214"/>
      <c r="E6" s="214"/>
      <c r="F6" s="214"/>
      <c r="G6" s="214"/>
      <c r="H6" s="214"/>
      <c r="I6" s="214"/>
      <c r="J6" s="214" t="s">
        <v>57</v>
      </c>
      <c r="K6" s="214"/>
      <c r="L6" s="214"/>
      <c r="M6" s="219"/>
      <c r="N6" s="73" t="s">
        <v>57</v>
      </c>
      <c r="O6" s="73" t="s">
        <v>64</v>
      </c>
      <c r="P6" s="72" t="s">
        <v>65</v>
      </c>
      <c r="Q6" s="73" t="s">
        <v>66</v>
      </c>
      <c r="R6" s="74" t="s">
        <v>67</v>
      </c>
      <c r="S6" s="72" t="s">
        <v>68</v>
      </c>
    </row>
    <row r="7" spans="1:19" ht="18" customHeight="1">
      <c r="A7" s="75">
        <v>1</v>
      </c>
      <c r="B7" s="75" t="s">
        <v>83</v>
      </c>
      <c r="C7" s="76">
        <v>3</v>
      </c>
      <c r="D7" s="76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spans="1:19" ht="21" customHeight="1">
      <c r="A8" s="77" t="s">
        <v>199</v>
      </c>
      <c r="B8" s="78" t="s">
        <v>70</v>
      </c>
      <c r="C8" s="78" t="s">
        <v>227</v>
      </c>
      <c r="D8" s="79" t="s">
        <v>302</v>
      </c>
      <c r="E8" s="79" t="s">
        <v>303</v>
      </c>
      <c r="F8" s="79" t="s">
        <v>304</v>
      </c>
      <c r="G8" s="80">
        <v>1</v>
      </c>
      <c r="H8" s="6">
        <v>7500</v>
      </c>
      <c r="I8" s="6">
        <v>7500</v>
      </c>
      <c r="J8" s="6">
        <v>7500</v>
      </c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77" t="s">
        <v>199</v>
      </c>
      <c r="B9" s="78" t="s">
        <v>70</v>
      </c>
      <c r="C9" s="78" t="s">
        <v>227</v>
      </c>
      <c r="D9" s="79" t="s">
        <v>305</v>
      </c>
      <c r="E9" s="79" t="s">
        <v>306</v>
      </c>
      <c r="F9" s="79" t="s">
        <v>304</v>
      </c>
      <c r="G9" s="80">
        <v>1</v>
      </c>
      <c r="H9" s="6">
        <v>4250</v>
      </c>
      <c r="I9" s="6">
        <v>4250</v>
      </c>
      <c r="J9" s="6">
        <v>4250</v>
      </c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77" t="s">
        <v>199</v>
      </c>
      <c r="B10" s="78" t="s">
        <v>70</v>
      </c>
      <c r="C10" s="78" t="s">
        <v>227</v>
      </c>
      <c r="D10" s="79" t="s">
        <v>307</v>
      </c>
      <c r="E10" s="79" t="s">
        <v>308</v>
      </c>
      <c r="F10" s="79" t="s">
        <v>304</v>
      </c>
      <c r="G10" s="80">
        <v>1</v>
      </c>
      <c r="H10" s="6">
        <v>2500</v>
      </c>
      <c r="I10" s="6">
        <v>2500</v>
      </c>
      <c r="J10" s="6">
        <v>2500</v>
      </c>
      <c r="K10" s="6"/>
      <c r="L10" s="6"/>
      <c r="M10" s="6"/>
      <c r="N10" s="6"/>
      <c r="O10" s="6"/>
      <c r="P10" s="9"/>
      <c r="Q10" s="9"/>
      <c r="R10" s="6"/>
      <c r="S10" s="6"/>
    </row>
    <row r="11" spans="1:19" ht="21" customHeight="1">
      <c r="A11" s="77" t="s">
        <v>199</v>
      </c>
      <c r="B11" s="78" t="s">
        <v>70</v>
      </c>
      <c r="C11" s="78" t="s">
        <v>239</v>
      </c>
      <c r="D11" s="79" t="s">
        <v>309</v>
      </c>
      <c r="E11" s="79" t="s">
        <v>309</v>
      </c>
      <c r="F11" s="79" t="s">
        <v>310</v>
      </c>
      <c r="G11" s="80">
        <v>1</v>
      </c>
      <c r="H11" s="6">
        <v>20000</v>
      </c>
      <c r="I11" s="6">
        <v>20000</v>
      </c>
      <c r="J11" s="6">
        <v>20000</v>
      </c>
      <c r="K11" s="6"/>
      <c r="L11" s="6"/>
      <c r="M11" s="6"/>
      <c r="N11" s="6"/>
      <c r="O11" s="6"/>
      <c r="P11" s="9"/>
      <c r="Q11" s="9"/>
      <c r="R11" s="6"/>
      <c r="S11" s="6"/>
    </row>
    <row r="12" spans="1:19" ht="21" customHeight="1">
      <c r="A12" s="220" t="s">
        <v>172</v>
      </c>
      <c r="B12" s="221"/>
      <c r="C12" s="221"/>
      <c r="D12" s="222"/>
      <c r="E12" s="222"/>
      <c r="F12" s="222"/>
      <c r="G12" s="125"/>
      <c r="H12" s="6">
        <v>34250</v>
      </c>
      <c r="I12" s="6">
        <v>34250</v>
      </c>
      <c r="J12" s="6">
        <v>34250</v>
      </c>
      <c r="K12" s="6"/>
      <c r="L12" s="6"/>
      <c r="M12" s="6"/>
      <c r="N12" s="6"/>
      <c r="O12" s="6"/>
      <c r="P12" s="9"/>
      <c r="Q12" s="9"/>
      <c r="R12" s="6"/>
      <c r="S12" s="6"/>
    </row>
    <row r="13" spans="1:19" ht="21" customHeight="1">
      <c r="A13" s="207" t="s">
        <v>311</v>
      </c>
      <c r="B13" s="208"/>
      <c r="C13" s="208"/>
      <c r="D13" s="207"/>
      <c r="E13" s="207"/>
      <c r="F13" s="207"/>
      <c r="G13" s="209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</row>
  </sheetData>
  <mergeCells count="19">
    <mergeCell ref="J5:J6"/>
    <mergeCell ref="C4:C6"/>
    <mergeCell ref="B4:B6"/>
    <mergeCell ref="N5:S5"/>
    <mergeCell ref="A13:S13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2:G12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T10"/>
  <sheetViews>
    <sheetView showZeros="0" workbookViewId="0">
      <selection activeCell="C15" sqref="C15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1"/>
      <c r="B1" s="48"/>
      <c r="C1" s="48"/>
      <c r="D1" s="48"/>
      <c r="E1" s="48"/>
      <c r="F1" s="48"/>
      <c r="G1" s="48"/>
      <c r="H1" s="81"/>
      <c r="I1" s="81"/>
      <c r="J1" s="81"/>
      <c r="K1" s="81"/>
      <c r="L1" s="81"/>
      <c r="M1" s="81"/>
      <c r="N1" s="82"/>
      <c r="O1" s="81"/>
      <c r="P1" s="81"/>
      <c r="Q1" s="48"/>
      <c r="R1" s="81"/>
      <c r="S1" s="83"/>
      <c r="T1" s="83" t="s">
        <v>312</v>
      </c>
    </row>
    <row r="2" spans="1:20" ht="41.25" customHeight="1">
      <c r="A2" s="225" t="str">
        <f>"2025"&amp;"年部门政府购买服务预算表"</f>
        <v>2025年部门政府购买服务预算表</v>
      </c>
      <c r="B2" s="175"/>
      <c r="C2" s="175"/>
      <c r="D2" s="175"/>
      <c r="E2" s="175"/>
      <c r="F2" s="175"/>
      <c r="G2" s="175"/>
      <c r="H2" s="226"/>
      <c r="I2" s="226"/>
      <c r="J2" s="226"/>
      <c r="K2" s="226"/>
      <c r="L2" s="226"/>
      <c r="M2" s="226"/>
      <c r="N2" s="227"/>
      <c r="O2" s="226"/>
      <c r="P2" s="226"/>
      <c r="Q2" s="175"/>
      <c r="R2" s="226"/>
      <c r="S2" s="227"/>
      <c r="T2" s="175"/>
    </row>
    <row r="3" spans="1:20" ht="22.5" customHeight="1">
      <c r="A3" s="228" t="str">
        <f>"单位名称："&amp;"嵩明县牛栏江镇中心学校"</f>
        <v>单位名称：嵩明县牛栏江镇中心学校</v>
      </c>
      <c r="B3" s="216"/>
      <c r="C3" s="216"/>
      <c r="D3" s="216"/>
      <c r="E3" s="216"/>
      <c r="F3" s="216"/>
      <c r="G3" s="216"/>
      <c r="H3" s="229"/>
      <c r="I3" s="229"/>
      <c r="J3" s="84"/>
      <c r="K3" s="84"/>
      <c r="L3" s="84"/>
      <c r="M3" s="84"/>
      <c r="N3" s="82"/>
      <c r="O3" s="81"/>
      <c r="P3" s="81"/>
      <c r="Q3" s="48"/>
      <c r="R3" s="81"/>
      <c r="S3" s="85"/>
      <c r="T3" s="83" t="s">
        <v>1</v>
      </c>
    </row>
    <row r="4" spans="1:20" ht="24" customHeight="1">
      <c r="A4" s="186" t="s">
        <v>181</v>
      </c>
      <c r="B4" s="223" t="s">
        <v>182</v>
      </c>
      <c r="C4" s="223" t="s">
        <v>292</v>
      </c>
      <c r="D4" s="223" t="s">
        <v>313</v>
      </c>
      <c r="E4" s="223" t="s">
        <v>314</v>
      </c>
      <c r="F4" s="223" t="s">
        <v>315</v>
      </c>
      <c r="G4" s="223" t="s">
        <v>316</v>
      </c>
      <c r="H4" s="212" t="s">
        <v>317</v>
      </c>
      <c r="I4" s="212" t="s">
        <v>318</v>
      </c>
      <c r="J4" s="215" t="s">
        <v>189</v>
      </c>
      <c r="K4" s="215"/>
      <c r="L4" s="215"/>
      <c r="M4" s="215"/>
      <c r="N4" s="169"/>
      <c r="O4" s="215"/>
      <c r="P4" s="215"/>
      <c r="Q4" s="168"/>
      <c r="R4" s="215"/>
      <c r="S4" s="169"/>
      <c r="T4" s="170"/>
    </row>
    <row r="5" spans="1:20" ht="24" customHeight="1">
      <c r="A5" s="189"/>
      <c r="B5" s="224"/>
      <c r="C5" s="224"/>
      <c r="D5" s="224"/>
      <c r="E5" s="224"/>
      <c r="F5" s="224"/>
      <c r="G5" s="224"/>
      <c r="H5" s="213"/>
      <c r="I5" s="213"/>
      <c r="J5" s="213" t="s">
        <v>55</v>
      </c>
      <c r="K5" s="213" t="s">
        <v>58</v>
      </c>
      <c r="L5" s="213" t="s">
        <v>298</v>
      </c>
      <c r="M5" s="213" t="s">
        <v>299</v>
      </c>
      <c r="N5" s="218" t="s">
        <v>300</v>
      </c>
      <c r="O5" s="203" t="s">
        <v>301</v>
      </c>
      <c r="P5" s="203"/>
      <c r="Q5" s="204"/>
      <c r="R5" s="203"/>
      <c r="S5" s="205"/>
      <c r="T5" s="206"/>
    </row>
    <row r="6" spans="1:20" ht="54" customHeight="1">
      <c r="A6" s="190"/>
      <c r="B6" s="206"/>
      <c r="C6" s="206"/>
      <c r="D6" s="206"/>
      <c r="E6" s="206"/>
      <c r="F6" s="206"/>
      <c r="G6" s="206"/>
      <c r="H6" s="214"/>
      <c r="I6" s="214"/>
      <c r="J6" s="214"/>
      <c r="K6" s="214" t="s">
        <v>57</v>
      </c>
      <c r="L6" s="214"/>
      <c r="M6" s="214"/>
      <c r="N6" s="219"/>
      <c r="O6" s="73" t="s">
        <v>57</v>
      </c>
      <c r="P6" s="73" t="s">
        <v>64</v>
      </c>
      <c r="Q6" s="72" t="s">
        <v>65</v>
      </c>
      <c r="R6" s="73" t="s">
        <v>66</v>
      </c>
      <c r="S6" s="74" t="s">
        <v>67</v>
      </c>
      <c r="T6" s="72" t="s">
        <v>68</v>
      </c>
    </row>
    <row r="7" spans="1:20" ht="17.25" customHeight="1">
      <c r="A7" s="35">
        <v>1</v>
      </c>
      <c r="B7" s="72">
        <v>2</v>
      </c>
      <c r="C7" s="35">
        <v>3</v>
      </c>
      <c r="D7" s="35">
        <v>4</v>
      </c>
      <c r="E7" s="72">
        <v>5</v>
      </c>
      <c r="F7" s="35">
        <v>6</v>
      </c>
      <c r="G7" s="35">
        <v>7</v>
      </c>
      <c r="H7" s="72">
        <v>8</v>
      </c>
      <c r="I7" s="35">
        <v>9</v>
      </c>
      <c r="J7" s="35">
        <v>10</v>
      </c>
      <c r="K7" s="72">
        <v>11</v>
      </c>
      <c r="L7" s="35">
        <v>12</v>
      </c>
      <c r="M7" s="35">
        <v>13</v>
      </c>
      <c r="N7" s="72">
        <v>14</v>
      </c>
      <c r="O7" s="35">
        <v>15</v>
      </c>
      <c r="P7" s="35">
        <v>16</v>
      </c>
      <c r="Q7" s="72">
        <v>17</v>
      </c>
      <c r="R7" s="35">
        <v>18</v>
      </c>
      <c r="S7" s="35">
        <v>19</v>
      </c>
      <c r="T7" s="35">
        <v>20</v>
      </c>
    </row>
    <row r="8" spans="1:20" ht="21" customHeight="1">
      <c r="A8" s="77"/>
      <c r="B8" s="78"/>
      <c r="C8" s="78"/>
      <c r="D8" s="78"/>
      <c r="E8" s="78"/>
      <c r="F8" s="78"/>
      <c r="G8" s="78"/>
      <c r="H8" s="79"/>
      <c r="I8" s="79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20" t="s">
        <v>172</v>
      </c>
      <c r="B9" s="221"/>
      <c r="C9" s="221"/>
      <c r="D9" s="221"/>
      <c r="E9" s="221"/>
      <c r="F9" s="221"/>
      <c r="G9" s="221"/>
      <c r="H9" s="222"/>
      <c r="I9" s="124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0" spans="1:20" ht="14.25" customHeight="1">
      <c r="A10" s="103" t="s">
        <v>338</v>
      </c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E8"/>
  <sheetViews>
    <sheetView showZeros="0" workbookViewId="0">
      <selection activeCell="A7" sqref="A7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1"/>
      <c r="E1" s="49" t="s">
        <v>319</v>
      </c>
    </row>
    <row r="2" spans="1:5" ht="41.25" customHeight="1">
      <c r="A2" s="211" t="str">
        <f>"2025"&amp;"年对下转移支付预算表"</f>
        <v>2025年对下转移支付预算表</v>
      </c>
      <c r="B2" s="176"/>
      <c r="C2" s="176"/>
      <c r="D2" s="176"/>
      <c r="E2" s="175"/>
    </row>
    <row r="3" spans="1:5" ht="18" customHeight="1">
      <c r="A3" s="228" t="str">
        <f>"单位名称："&amp;"嵩明县牛栏江镇中心学校"</f>
        <v>单位名称：嵩明县牛栏江镇中心学校</v>
      </c>
      <c r="B3" s="229"/>
      <c r="C3" s="229"/>
      <c r="D3" s="230"/>
      <c r="E3" s="71" t="s">
        <v>1</v>
      </c>
    </row>
    <row r="4" spans="1:5" ht="19.5" customHeight="1">
      <c r="A4" s="191" t="s">
        <v>320</v>
      </c>
      <c r="B4" s="183" t="s">
        <v>189</v>
      </c>
      <c r="C4" s="150"/>
      <c r="D4" s="150"/>
      <c r="E4" s="231" t="s">
        <v>321</v>
      </c>
    </row>
    <row r="5" spans="1:5" ht="40.5" customHeight="1">
      <c r="A5" s="153"/>
      <c r="B5" s="52" t="s">
        <v>55</v>
      </c>
      <c r="C5" s="59" t="s">
        <v>58</v>
      </c>
      <c r="D5" s="86" t="s">
        <v>298</v>
      </c>
      <c r="E5" s="87" t="s">
        <v>322</v>
      </c>
    </row>
    <row r="6" spans="1:5" ht="19.5" customHeight="1">
      <c r="A6" s="61">
        <v>1</v>
      </c>
      <c r="B6" s="61">
        <v>2</v>
      </c>
      <c r="C6" s="61">
        <v>3</v>
      </c>
      <c r="D6" s="41">
        <v>4</v>
      </c>
      <c r="E6" s="54">
        <v>5</v>
      </c>
    </row>
    <row r="7" spans="1:5" ht="19.5" customHeight="1">
      <c r="A7" s="104"/>
      <c r="B7" s="6"/>
      <c r="C7" s="6"/>
      <c r="D7" s="6"/>
      <c r="E7" s="6"/>
    </row>
    <row r="8" spans="1:5" ht="14.25" customHeight="1">
      <c r="A8" s="103" t="s">
        <v>338</v>
      </c>
    </row>
  </sheetData>
  <mergeCells count="5">
    <mergeCell ref="A2:E2"/>
    <mergeCell ref="A4:A5"/>
    <mergeCell ref="B4:D4"/>
    <mergeCell ref="A3:D3"/>
    <mergeCell ref="E4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7"/>
  <sheetViews>
    <sheetView showZeros="0" workbookViewId="0">
      <selection activeCell="A6" sqref="A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9" t="s">
        <v>323</v>
      </c>
    </row>
    <row r="2" spans="1:10" ht="41.25" customHeight="1">
      <c r="A2" s="232" t="str">
        <f>"2025"&amp;"年对下转移支付绩效目标表"</f>
        <v>2025年对下转移支付绩效目标表</v>
      </c>
      <c r="B2" s="176"/>
      <c r="C2" s="176"/>
      <c r="D2" s="176"/>
      <c r="E2" s="176"/>
      <c r="F2" s="175"/>
      <c r="G2" s="176"/>
      <c r="H2" s="175"/>
      <c r="I2" s="175"/>
      <c r="J2" s="176"/>
    </row>
    <row r="3" spans="1:10" ht="17.25" customHeight="1">
      <c r="A3" s="177" t="str">
        <f>"单位名称："&amp;"嵩明县牛栏江镇中心学校"</f>
        <v>单位名称：嵩明县牛栏江镇中心学校</v>
      </c>
      <c r="B3" s="106"/>
      <c r="C3" s="106"/>
      <c r="D3" s="106"/>
      <c r="E3" s="106"/>
      <c r="F3" s="106"/>
      <c r="G3" s="106"/>
      <c r="H3" s="106"/>
    </row>
    <row r="4" spans="1:10" ht="44.25" customHeight="1">
      <c r="A4" s="60" t="s">
        <v>320</v>
      </c>
      <c r="B4" s="60" t="s">
        <v>260</v>
      </c>
      <c r="C4" s="60" t="s">
        <v>261</v>
      </c>
      <c r="D4" s="60" t="s">
        <v>262</v>
      </c>
      <c r="E4" s="60" t="s">
        <v>263</v>
      </c>
      <c r="F4" s="63" t="s">
        <v>264</v>
      </c>
      <c r="G4" s="60" t="s">
        <v>265</v>
      </c>
      <c r="H4" s="63" t="s">
        <v>266</v>
      </c>
      <c r="I4" s="63" t="s">
        <v>267</v>
      </c>
      <c r="J4" s="60" t="s">
        <v>268</v>
      </c>
    </row>
    <row r="5" spans="1:10" ht="14.25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3">
        <v>6</v>
      </c>
      <c r="G5" s="60">
        <v>7</v>
      </c>
      <c r="H5" s="63">
        <v>8</v>
      </c>
      <c r="I5" s="63">
        <v>9</v>
      </c>
      <c r="J5" s="60">
        <v>10</v>
      </c>
    </row>
    <row r="6" spans="1:10" ht="42" customHeight="1">
      <c r="A6" s="38"/>
      <c r="B6" s="62"/>
      <c r="C6" s="62"/>
      <c r="D6" s="62"/>
      <c r="E6" s="65"/>
      <c r="F6" s="14"/>
      <c r="G6" s="65"/>
      <c r="H6" s="14"/>
      <c r="I6" s="14"/>
      <c r="J6" s="65"/>
    </row>
    <row r="7" spans="1:10" ht="17.25" customHeight="1">
      <c r="A7" t="s">
        <v>337</v>
      </c>
    </row>
  </sheetData>
  <mergeCells count="2">
    <mergeCell ref="A2:J2"/>
    <mergeCell ref="A3:H3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9"/>
  <sheetViews>
    <sheetView showZeros="0" workbookViewId="0">
      <selection activeCell="A7" sqref="A7:B7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88"/>
      <c r="B1" s="89"/>
      <c r="C1" s="89"/>
      <c r="D1" s="90"/>
      <c r="E1" s="90"/>
      <c r="F1" s="90"/>
      <c r="G1" s="89"/>
      <c r="H1" s="89"/>
      <c r="I1" s="91" t="s">
        <v>324</v>
      </c>
    </row>
    <row r="2" spans="1:9" ht="41.25" customHeight="1">
      <c r="A2" s="114" t="str">
        <f>"2025"&amp;"年新增资产配置预算表"</f>
        <v>2025年新增资产配置预算表</v>
      </c>
      <c r="B2" s="156"/>
      <c r="C2" s="156"/>
      <c r="D2" s="155"/>
      <c r="E2" s="155"/>
      <c r="F2" s="155"/>
      <c r="G2" s="156"/>
      <c r="H2" s="156"/>
      <c r="I2" s="155"/>
    </row>
    <row r="3" spans="1:9" ht="14.25" customHeight="1">
      <c r="A3" s="107" t="str">
        <f>"单位名称："&amp;"嵩明县牛栏江镇中心学校"</f>
        <v>单位名称：嵩明县牛栏江镇中心学校</v>
      </c>
      <c r="B3" s="237"/>
      <c r="C3" s="237"/>
      <c r="D3" s="1"/>
      <c r="F3" s="42"/>
      <c r="G3" s="25"/>
      <c r="H3" s="25"/>
      <c r="I3" s="2" t="s">
        <v>1</v>
      </c>
    </row>
    <row r="4" spans="1:9" ht="28.5" customHeight="1">
      <c r="A4" s="159" t="s">
        <v>181</v>
      </c>
      <c r="B4" s="162" t="s">
        <v>182</v>
      </c>
      <c r="C4" s="115" t="s">
        <v>325</v>
      </c>
      <c r="D4" s="159" t="s">
        <v>326</v>
      </c>
      <c r="E4" s="159" t="s">
        <v>327</v>
      </c>
      <c r="F4" s="159" t="s">
        <v>328</v>
      </c>
      <c r="G4" s="162" t="s">
        <v>329</v>
      </c>
      <c r="H4" s="238"/>
      <c r="I4" s="159"/>
    </row>
    <row r="5" spans="1:9" ht="21" customHeight="1">
      <c r="A5" s="115"/>
      <c r="B5" s="163"/>
      <c r="C5" s="163"/>
      <c r="D5" s="161"/>
      <c r="E5" s="163"/>
      <c r="F5" s="163"/>
      <c r="G5" s="44" t="s">
        <v>296</v>
      </c>
      <c r="H5" s="44" t="s">
        <v>330</v>
      </c>
      <c r="I5" s="44" t="s">
        <v>331</v>
      </c>
    </row>
    <row r="6" spans="1:9" ht="17.25" customHeight="1">
      <c r="A6" s="92" t="s">
        <v>82</v>
      </c>
      <c r="B6" s="93" t="s">
        <v>83</v>
      </c>
      <c r="C6" s="92" t="s">
        <v>84</v>
      </c>
      <c r="D6" s="94" t="s">
        <v>85</v>
      </c>
      <c r="E6" s="92" t="s">
        <v>86</v>
      </c>
      <c r="F6" s="93" t="s">
        <v>87</v>
      </c>
      <c r="G6" s="45" t="s">
        <v>88</v>
      </c>
      <c r="H6" s="94" t="s">
        <v>89</v>
      </c>
      <c r="I6" s="94">
        <v>9</v>
      </c>
    </row>
    <row r="7" spans="1:9" ht="19.5" customHeight="1">
      <c r="A7" s="95"/>
      <c r="B7" s="8"/>
      <c r="C7" s="8"/>
      <c r="D7" s="28"/>
      <c r="E7" s="17"/>
      <c r="F7" s="45"/>
      <c r="G7" s="96"/>
      <c r="H7" s="97"/>
      <c r="I7" s="97"/>
    </row>
    <row r="8" spans="1:9" ht="19.5" customHeight="1">
      <c r="A8" s="233" t="s">
        <v>55</v>
      </c>
      <c r="B8" s="234"/>
      <c r="C8" s="234"/>
      <c r="D8" s="235"/>
      <c r="E8" s="236"/>
      <c r="F8" s="236"/>
      <c r="G8" s="96"/>
      <c r="H8" s="97"/>
      <c r="I8" s="97"/>
    </row>
    <row r="9" spans="1:9" ht="14.25" customHeight="1">
      <c r="A9" s="103" t="s">
        <v>338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0"/>
  <sheetViews>
    <sheetView showZeros="0" workbookViewId="0">
      <selection activeCell="C8" sqref="C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7"/>
      <c r="E1" s="57"/>
      <c r="F1" s="57"/>
      <c r="G1" s="57"/>
      <c r="K1" s="49" t="s">
        <v>332</v>
      </c>
    </row>
    <row r="2" spans="1:11" ht="41.25" customHeight="1">
      <c r="A2" s="239" t="str">
        <f>"2025"&amp;"年上级转移支付补助项目支出预算表"</f>
        <v>2025年上级转移支付补助项目支出预算表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3.5" customHeight="1">
      <c r="A3" s="177" t="str">
        <f>"单位名称："&amp;"嵩明县牛栏江镇中心学校"</f>
        <v>单位名称：嵩明县牛栏江镇中心学校</v>
      </c>
      <c r="B3" s="178"/>
      <c r="C3" s="178"/>
      <c r="D3" s="178"/>
      <c r="E3" s="178"/>
      <c r="F3" s="178"/>
      <c r="G3" s="178"/>
      <c r="H3" s="51"/>
      <c r="I3" s="51"/>
      <c r="J3" s="51"/>
      <c r="K3" s="71" t="s">
        <v>1</v>
      </c>
    </row>
    <row r="4" spans="1:11" ht="21.75" customHeight="1">
      <c r="A4" s="173" t="s">
        <v>250</v>
      </c>
      <c r="B4" s="173" t="s">
        <v>184</v>
      </c>
      <c r="C4" s="173" t="s">
        <v>251</v>
      </c>
      <c r="D4" s="186" t="s">
        <v>185</v>
      </c>
      <c r="E4" s="186" t="s">
        <v>186</v>
      </c>
      <c r="F4" s="186" t="s">
        <v>252</v>
      </c>
      <c r="G4" s="186" t="s">
        <v>253</v>
      </c>
      <c r="H4" s="191" t="s">
        <v>55</v>
      </c>
      <c r="I4" s="183" t="s">
        <v>333</v>
      </c>
      <c r="J4" s="150"/>
      <c r="K4" s="151"/>
    </row>
    <row r="5" spans="1:11" ht="21.75" customHeight="1">
      <c r="A5" s="180"/>
      <c r="B5" s="180"/>
      <c r="C5" s="180"/>
      <c r="D5" s="189"/>
      <c r="E5" s="189"/>
      <c r="F5" s="189"/>
      <c r="G5" s="189"/>
      <c r="H5" s="171"/>
      <c r="I5" s="186" t="s">
        <v>58</v>
      </c>
      <c r="J5" s="186" t="s">
        <v>59</v>
      </c>
      <c r="K5" s="186" t="s">
        <v>60</v>
      </c>
    </row>
    <row r="6" spans="1:11" ht="40.5" customHeight="1">
      <c r="A6" s="174"/>
      <c r="B6" s="174"/>
      <c r="C6" s="174"/>
      <c r="D6" s="190"/>
      <c r="E6" s="190"/>
      <c r="F6" s="190"/>
      <c r="G6" s="190"/>
      <c r="H6" s="153"/>
      <c r="I6" s="190" t="s">
        <v>57</v>
      </c>
      <c r="J6" s="190"/>
      <c r="K6" s="190"/>
    </row>
    <row r="7" spans="1:11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54">
        <v>10</v>
      </c>
      <c r="K7" s="54">
        <v>11</v>
      </c>
    </row>
    <row r="8" spans="1:11" ht="18.75" customHeight="1">
      <c r="A8" s="38"/>
      <c r="B8" s="66"/>
      <c r="C8" s="38"/>
      <c r="D8" s="38"/>
      <c r="E8" s="38"/>
      <c r="F8" s="38"/>
      <c r="G8" s="38"/>
      <c r="H8" s="98"/>
      <c r="I8" s="99"/>
      <c r="J8" s="99"/>
      <c r="K8" s="98"/>
    </row>
    <row r="9" spans="1:11" ht="18.75" customHeight="1">
      <c r="A9" s="164" t="s">
        <v>172</v>
      </c>
      <c r="B9" s="165"/>
      <c r="C9" s="165"/>
      <c r="D9" s="165"/>
      <c r="E9" s="165"/>
      <c r="F9" s="165"/>
      <c r="G9" s="131"/>
      <c r="H9" s="100"/>
      <c r="I9" s="100"/>
      <c r="J9" s="100"/>
      <c r="K9" s="98"/>
    </row>
    <row r="10" spans="1:11" ht="14.25" customHeight="1">
      <c r="A10" s="103" t="s">
        <v>338</v>
      </c>
    </row>
  </sheetData>
  <mergeCells count="15">
    <mergeCell ref="A9:G9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0"/>
  <sheetViews>
    <sheetView showZeros="0" tabSelected="1" workbookViewId="0">
      <selection activeCell="C17" sqref="C17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7"/>
      <c r="G1" s="49" t="s">
        <v>334</v>
      </c>
    </row>
    <row r="2" spans="1:7" ht="41.25" customHeight="1">
      <c r="A2" s="176" t="str">
        <f>"2025"&amp;"年部门项目中期规划预算表"</f>
        <v>2025年部门项目中期规划预算表</v>
      </c>
      <c r="B2" s="176"/>
      <c r="C2" s="176"/>
      <c r="D2" s="176"/>
      <c r="E2" s="176"/>
      <c r="F2" s="176"/>
      <c r="G2" s="176"/>
    </row>
    <row r="3" spans="1:7" ht="13.5" customHeight="1">
      <c r="A3" s="177" t="str">
        <f>"单位名称："&amp;"嵩明县牛栏江镇中心学校"</f>
        <v>单位名称：嵩明县牛栏江镇中心学校</v>
      </c>
      <c r="B3" s="178"/>
      <c r="C3" s="178"/>
      <c r="D3" s="178"/>
      <c r="E3" s="51"/>
      <c r="F3" s="51"/>
      <c r="G3" s="71" t="s">
        <v>1</v>
      </c>
    </row>
    <row r="4" spans="1:7" ht="21.75" customHeight="1">
      <c r="A4" s="173" t="s">
        <v>251</v>
      </c>
      <c r="B4" s="173" t="s">
        <v>250</v>
      </c>
      <c r="C4" s="173" t="s">
        <v>184</v>
      </c>
      <c r="D4" s="186" t="s">
        <v>335</v>
      </c>
      <c r="E4" s="183" t="s">
        <v>58</v>
      </c>
      <c r="F4" s="150"/>
      <c r="G4" s="151"/>
    </row>
    <row r="5" spans="1:7" ht="21.75" customHeight="1">
      <c r="A5" s="180"/>
      <c r="B5" s="180"/>
      <c r="C5" s="180"/>
      <c r="D5" s="189"/>
      <c r="E5" s="243" t="str">
        <f>"2025"&amp;"年"</f>
        <v>2025年</v>
      </c>
      <c r="F5" s="186" t="str">
        <f>("2025"+1)&amp;"年"</f>
        <v>2026年</v>
      </c>
      <c r="G5" s="186" t="str">
        <f>("2025"+2)&amp;"年"</f>
        <v>2027年</v>
      </c>
    </row>
    <row r="6" spans="1:7" ht="40.5" customHeight="1">
      <c r="A6" s="174"/>
      <c r="B6" s="174"/>
      <c r="C6" s="174"/>
      <c r="D6" s="190"/>
      <c r="E6" s="153"/>
      <c r="F6" s="190" t="s">
        <v>57</v>
      </c>
      <c r="G6" s="190"/>
    </row>
    <row r="7" spans="1:7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spans="1:7" ht="17.25" customHeight="1">
      <c r="A8" s="66"/>
      <c r="B8" s="101"/>
      <c r="C8" s="101"/>
      <c r="D8" s="66"/>
      <c r="E8" s="100"/>
      <c r="F8" s="100"/>
      <c r="G8" s="100"/>
    </row>
    <row r="9" spans="1:7" ht="18.75" customHeight="1">
      <c r="A9" s="240" t="s">
        <v>55</v>
      </c>
      <c r="B9" s="241" t="s">
        <v>336</v>
      </c>
      <c r="C9" s="241"/>
      <c r="D9" s="242"/>
      <c r="E9" s="100"/>
      <c r="F9" s="100"/>
      <c r="G9" s="100"/>
    </row>
    <row r="10" spans="1:7" ht="14.25" customHeight="1">
      <c r="A10" s="103" t="s">
        <v>338</v>
      </c>
    </row>
  </sheetData>
  <mergeCells count="11">
    <mergeCell ref="A2:G2"/>
    <mergeCell ref="A3:D3"/>
    <mergeCell ref="F5:F6"/>
    <mergeCell ref="E5:E6"/>
    <mergeCell ref="E4:G4"/>
    <mergeCell ref="A9:D9"/>
    <mergeCell ref="B4:B6"/>
    <mergeCell ref="C4:C6"/>
    <mergeCell ref="A4:A6"/>
    <mergeCell ref="G5:G6"/>
    <mergeCell ref="D4:D6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3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41.25" customHeight="1">
      <c r="A2" s="114" t="str">
        <f>"2025"&amp;"年部门收入预算表"</f>
        <v>2025年部门收入预算表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7.25" customHeight="1">
      <c r="A3" s="107" t="str">
        <f>"单位名称："&amp;"嵩明县牛栏江镇中心学校"</f>
        <v>单位名称：嵩明县牛栏江镇中心学校</v>
      </c>
      <c r="B3" s="106"/>
      <c r="S3" s="1" t="s">
        <v>1</v>
      </c>
    </row>
    <row r="4" spans="1:19" ht="21.75" customHeight="1">
      <c r="A4" s="120" t="s">
        <v>53</v>
      </c>
      <c r="B4" s="123" t="s">
        <v>54</v>
      </c>
      <c r="C4" s="123" t="s">
        <v>55</v>
      </c>
      <c r="D4" s="117" t="s">
        <v>56</v>
      </c>
      <c r="E4" s="117"/>
      <c r="F4" s="117"/>
      <c r="G4" s="117"/>
      <c r="H4" s="117"/>
      <c r="I4" s="118"/>
      <c r="J4" s="117"/>
      <c r="K4" s="117"/>
      <c r="L4" s="117"/>
      <c r="M4" s="117"/>
      <c r="N4" s="119"/>
      <c r="O4" s="117" t="s">
        <v>45</v>
      </c>
      <c r="P4" s="117"/>
      <c r="Q4" s="117"/>
      <c r="R4" s="117"/>
      <c r="S4" s="119"/>
    </row>
    <row r="5" spans="1:19" ht="27" customHeight="1">
      <c r="A5" s="121"/>
      <c r="B5" s="111"/>
      <c r="C5" s="111"/>
      <c r="D5" s="111" t="s">
        <v>57</v>
      </c>
      <c r="E5" s="111" t="s">
        <v>58</v>
      </c>
      <c r="F5" s="111" t="s">
        <v>59</v>
      </c>
      <c r="G5" s="111" t="s">
        <v>60</v>
      </c>
      <c r="H5" s="111" t="s">
        <v>61</v>
      </c>
      <c r="I5" s="126" t="s">
        <v>62</v>
      </c>
      <c r="J5" s="127"/>
      <c r="K5" s="127"/>
      <c r="L5" s="127"/>
      <c r="M5" s="127"/>
      <c r="N5" s="128"/>
      <c r="O5" s="111" t="s">
        <v>57</v>
      </c>
      <c r="P5" s="111" t="s">
        <v>58</v>
      </c>
      <c r="Q5" s="111" t="s">
        <v>59</v>
      </c>
      <c r="R5" s="111" t="s">
        <v>60</v>
      </c>
      <c r="S5" s="111" t="s">
        <v>63</v>
      </c>
    </row>
    <row r="6" spans="1:19" ht="30" customHeight="1">
      <c r="A6" s="122"/>
      <c r="B6" s="124"/>
      <c r="C6" s="125"/>
      <c r="D6" s="125"/>
      <c r="E6" s="125"/>
      <c r="F6" s="125"/>
      <c r="G6" s="125"/>
      <c r="H6" s="125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12"/>
      <c r="P6" s="112"/>
      <c r="Q6" s="112"/>
      <c r="R6" s="112"/>
      <c r="S6" s="125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42511625.770000003</v>
      </c>
      <c r="D8" s="6">
        <v>42511625.770000003</v>
      </c>
      <c r="E8" s="6">
        <v>42297625.770000003</v>
      </c>
      <c r="F8" s="6"/>
      <c r="G8" s="6"/>
      <c r="H8" s="6"/>
      <c r="I8" s="6">
        <v>214000</v>
      </c>
      <c r="J8" s="6"/>
      <c r="K8" s="6"/>
      <c r="L8" s="6">
        <v>214000</v>
      </c>
      <c r="M8" s="6"/>
      <c r="N8" s="6"/>
      <c r="O8" s="6"/>
      <c r="P8" s="6"/>
      <c r="Q8" s="6"/>
      <c r="R8" s="6"/>
      <c r="S8" s="6"/>
    </row>
    <row r="9" spans="1:19" ht="18" customHeight="1">
      <c r="A9" s="115" t="s">
        <v>55</v>
      </c>
      <c r="B9" s="116"/>
      <c r="C9" s="6">
        <v>42511625.770000003</v>
      </c>
      <c r="D9" s="6">
        <v>42511625.770000003</v>
      </c>
      <c r="E9" s="6">
        <v>42297625.770000003</v>
      </c>
      <c r="F9" s="6"/>
      <c r="G9" s="6"/>
      <c r="H9" s="6"/>
      <c r="I9" s="6">
        <v>214000</v>
      </c>
      <c r="J9" s="6"/>
      <c r="K9" s="6"/>
      <c r="L9" s="6">
        <v>214000</v>
      </c>
      <c r="M9" s="6"/>
      <c r="N9" s="6"/>
      <c r="O9" s="6"/>
      <c r="P9" s="6"/>
      <c r="Q9" s="6"/>
      <c r="R9" s="6"/>
      <c r="S9" s="6"/>
    </row>
  </sheetData>
  <mergeCells count="20">
    <mergeCell ref="S5:S6"/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6"/>
  <sheetViews>
    <sheetView showGridLines="0" showZeros="0" workbookViewId="0">
      <selection activeCell="E26" sqref="E26:J26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9" t="s">
        <v>71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41.25" customHeight="1">
      <c r="A2" s="114" t="str">
        <f>"2025"&amp;"年部门支出预算表"</f>
        <v>2025年部门支出预算表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7.25" customHeight="1">
      <c r="A3" s="107" t="str">
        <f>"单位名称："&amp;"嵩明县牛栏江镇中心学校"</f>
        <v>单位名称：嵩明县牛栏江镇中心学校</v>
      </c>
      <c r="B3" s="106"/>
      <c r="O3" s="1" t="s">
        <v>1</v>
      </c>
    </row>
    <row r="4" spans="1:15" ht="27" customHeight="1">
      <c r="A4" s="135" t="s">
        <v>72</v>
      </c>
      <c r="B4" s="135" t="s">
        <v>73</v>
      </c>
      <c r="C4" s="135" t="s">
        <v>55</v>
      </c>
      <c r="D4" s="137" t="s">
        <v>58</v>
      </c>
      <c r="E4" s="138"/>
      <c r="F4" s="141"/>
      <c r="G4" s="132" t="s">
        <v>59</v>
      </c>
      <c r="H4" s="132" t="s">
        <v>60</v>
      </c>
      <c r="I4" s="132" t="s">
        <v>74</v>
      </c>
      <c r="J4" s="137" t="s">
        <v>62</v>
      </c>
      <c r="K4" s="138"/>
      <c r="L4" s="138"/>
      <c r="M4" s="138"/>
      <c r="N4" s="139"/>
      <c r="O4" s="140"/>
    </row>
    <row r="5" spans="1:15" ht="42" customHeight="1">
      <c r="A5" s="136"/>
      <c r="B5" s="136"/>
      <c r="C5" s="133"/>
      <c r="D5" s="18" t="s">
        <v>57</v>
      </c>
      <c r="E5" s="18" t="s">
        <v>75</v>
      </c>
      <c r="F5" s="18" t="s">
        <v>76</v>
      </c>
      <c r="G5" s="133"/>
      <c r="H5" s="133"/>
      <c r="I5" s="134"/>
      <c r="J5" s="18" t="s">
        <v>57</v>
      </c>
      <c r="K5" s="19" t="s">
        <v>77</v>
      </c>
      <c r="L5" s="19" t="s">
        <v>78</v>
      </c>
      <c r="M5" s="19" t="s">
        <v>79</v>
      </c>
      <c r="N5" s="19" t="s">
        <v>80</v>
      </c>
      <c r="O5" s="19" t="s">
        <v>81</v>
      </c>
    </row>
    <row r="6" spans="1:15" ht="18" customHeight="1">
      <c r="A6" s="20" t="s">
        <v>82</v>
      </c>
      <c r="B6" s="20" t="s">
        <v>83</v>
      </c>
      <c r="C6" s="20" t="s">
        <v>84</v>
      </c>
      <c r="D6" s="21" t="s">
        <v>85</v>
      </c>
      <c r="E6" s="21" t="s">
        <v>86</v>
      </c>
      <c r="F6" s="21" t="s">
        <v>87</v>
      </c>
      <c r="G6" s="21" t="s">
        <v>88</v>
      </c>
      <c r="H6" s="21" t="s">
        <v>89</v>
      </c>
      <c r="I6" s="21" t="s">
        <v>90</v>
      </c>
      <c r="J6" s="21" t="s">
        <v>91</v>
      </c>
      <c r="K6" s="21" t="s">
        <v>92</v>
      </c>
      <c r="L6" s="21" t="s">
        <v>93</v>
      </c>
      <c r="M6" s="21" t="s">
        <v>94</v>
      </c>
      <c r="N6" s="20" t="s">
        <v>95</v>
      </c>
      <c r="O6" s="21" t="s">
        <v>96</v>
      </c>
    </row>
    <row r="7" spans="1:15" ht="21" customHeight="1">
      <c r="A7" s="22" t="s">
        <v>97</v>
      </c>
      <c r="B7" s="22" t="s">
        <v>98</v>
      </c>
      <c r="C7" s="6">
        <v>28586198</v>
      </c>
      <c r="D7" s="6">
        <v>28372198</v>
      </c>
      <c r="E7" s="6">
        <v>28372198</v>
      </c>
      <c r="F7" s="6"/>
      <c r="G7" s="6"/>
      <c r="H7" s="6"/>
      <c r="I7" s="6"/>
      <c r="J7" s="6">
        <v>214000</v>
      </c>
      <c r="K7" s="6"/>
      <c r="L7" s="6"/>
      <c r="M7" s="6">
        <v>214000</v>
      </c>
      <c r="N7" s="6"/>
      <c r="O7" s="6"/>
    </row>
    <row r="8" spans="1:15" ht="21" customHeight="1">
      <c r="A8" s="23" t="s">
        <v>99</v>
      </c>
      <c r="B8" s="23" t="s">
        <v>100</v>
      </c>
      <c r="C8" s="6">
        <v>28586198</v>
      </c>
      <c r="D8" s="6">
        <v>28372198</v>
      </c>
      <c r="E8" s="6">
        <v>28372198</v>
      </c>
      <c r="F8" s="6"/>
      <c r="G8" s="6"/>
      <c r="H8" s="6"/>
      <c r="I8" s="6"/>
      <c r="J8" s="6">
        <v>214000</v>
      </c>
      <c r="K8" s="6"/>
      <c r="L8" s="6"/>
      <c r="M8" s="6">
        <v>214000</v>
      </c>
      <c r="N8" s="6"/>
      <c r="O8" s="6"/>
    </row>
    <row r="9" spans="1:15" ht="21" customHeight="1">
      <c r="A9" s="24" t="s">
        <v>101</v>
      </c>
      <c r="B9" s="24" t="s">
        <v>102</v>
      </c>
      <c r="C9" s="6">
        <v>28586198</v>
      </c>
      <c r="D9" s="6">
        <v>28372198</v>
      </c>
      <c r="E9" s="6">
        <v>28372198</v>
      </c>
      <c r="F9" s="6"/>
      <c r="G9" s="6"/>
      <c r="H9" s="6"/>
      <c r="I9" s="6"/>
      <c r="J9" s="6">
        <v>214000</v>
      </c>
      <c r="K9" s="6"/>
      <c r="L9" s="6"/>
      <c r="M9" s="6">
        <v>214000</v>
      </c>
      <c r="N9" s="6"/>
      <c r="O9" s="6"/>
    </row>
    <row r="10" spans="1:15" ht="21" customHeight="1">
      <c r="A10" s="22" t="s">
        <v>103</v>
      </c>
      <c r="B10" s="22" t="s">
        <v>104</v>
      </c>
      <c r="C10" s="6">
        <v>6996920.8499999996</v>
      </c>
      <c r="D10" s="6">
        <v>6996920.8499999996</v>
      </c>
      <c r="E10" s="6">
        <v>6996920.8499999996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3" t="s">
        <v>105</v>
      </c>
      <c r="B11" s="23" t="s">
        <v>106</v>
      </c>
      <c r="C11" s="6">
        <v>6666693</v>
      </c>
      <c r="D11" s="6">
        <v>6666693</v>
      </c>
      <c r="E11" s="6">
        <v>6666693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4" t="s">
        <v>107</v>
      </c>
      <c r="B12" s="24" t="s">
        <v>108</v>
      </c>
      <c r="C12" s="6">
        <v>2851519</v>
      </c>
      <c r="D12" s="6">
        <v>2851519</v>
      </c>
      <c r="E12" s="6">
        <v>2851519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109</v>
      </c>
      <c r="B13" s="24" t="s">
        <v>110</v>
      </c>
      <c r="C13" s="6">
        <v>3815174</v>
      </c>
      <c r="D13" s="6">
        <v>3815174</v>
      </c>
      <c r="E13" s="6">
        <v>3815174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3" t="s">
        <v>111</v>
      </c>
      <c r="B14" s="23" t="s">
        <v>112</v>
      </c>
      <c r="C14" s="6">
        <v>163314</v>
      </c>
      <c r="D14" s="6">
        <v>163314</v>
      </c>
      <c r="E14" s="6">
        <v>163314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4" t="s">
        <v>113</v>
      </c>
      <c r="B15" s="24" t="s">
        <v>114</v>
      </c>
      <c r="C15" s="6">
        <v>163314</v>
      </c>
      <c r="D15" s="6">
        <v>163314</v>
      </c>
      <c r="E15" s="6">
        <v>163314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3" t="s">
        <v>115</v>
      </c>
      <c r="B16" s="23" t="s">
        <v>116</v>
      </c>
      <c r="C16" s="6">
        <v>166913.85</v>
      </c>
      <c r="D16" s="6">
        <v>166913.85</v>
      </c>
      <c r="E16" s="6">
        <v>166913.85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4" t="s">
        <v>117</v>
      </c>
      <c r="B17" s="24" t="s">
        <v>116</v>
      </c>
      <c r="C17" s="6">
        <v>166913.85</v>
      </c>
      <c r="D17" s="6">
        <v>166913.85</v>
      </c>
      <c r="E17" s="6">
        <v>166913.85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2" t="s">
        <v>118</v>
      </c>
      <c r="B18" s="22" t="s">
        <v>119</v>
      </c>
      <c r="C18" s="6">
        <v>3517046.6</v>
      </c>
      <c r="D18" s="6">
        <v>3517046.6</v>
      </c>
      <c r="E18" s="6">
        <v>3517046.6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3" t="s">
        <v>120</v>
      </c>
      <c r="B19" s="23" t="s">
        <v>121</v>
      </c>
      <c r="C19" s="6">
        <v>3517046.6</v>
      </c>
      <c r="D19" s="6">
        <v>3517046.6</v>
      </c>
      <c r="E19" s="6">
        <v>3517046.6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4" t="s">
        <v>122</v>
      </c>
      <c r="B20" s="24" t="s">
        <v>123</v>
      </c>
      <c r="C20" s="6">
        <v>2273861.2799999998</v>
      </c>
      <c r="D20" s="6">
        <v>2273861.2799999998</v>
      </c>
      <c r="E20" s="6">
        <v>2273861.2799999998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4" t="s">
        <v>124</v>
      </c>
      <c r="B21" s="24" t="s">
        <v>125</v>
      </c>
      <c r="C21" s="6">
        <v>1100561.8</v>
      </c>
      <c r="D21" s="6">
        <v>1100561.8</v>
      </c>
      <c r="E21" s="6">
        <v>1100561.8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4" t="s">
        <v>126</v>
      </c>
      <c r="B22" s="24" t="s">
        <v>127</v>
      </c>
      <c r="C22" s="6">
        <v>142623.51999999999</v>
      </c>
      <c r="D22" s="6">
        <v>142623.51999999999</v>
      </c>
      <c r="E22" s="6">
        <v>142623.51999999999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2" t="s">
        <v>128</v>
      </c>
      <c r="B23" s="22" t="s">
        <v>129</v>
      </c>
      <c r="C23" s="6">
        <v>3411460.32</v>
      </c>
      <c r="D23" s="6">
        <v>3411460.32</v>
      </c>
      <c r="E23" s="6">
        <v>3411460.32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3" t="s">
        <v>130</v>
      </c>
      <c r="B24" s="23" t="s">
        <v>131</v>
      </c>
      <c r="C24" s="6">
        <v>3411460.32</v>
      </c>
      <c r="D24" s="6">
        <v>3411460.32</v>
      </c>
      <c r="E24" s="6">
        <v>3411460.32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4" t="s">
        <v>132</v>
      </c>
      <c r="B25" s="24" t="s">
        <v>133</v>
      </c>
      <c r="C25" s="6">
        <v>3411460.32</v>
      </c>
      <c r="D25" s="6">
        <v>3411460.32</v>
      </c>
      <c r="E25" s="6">
        <v>3411460.32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130" t="s">
        <v>55</v>
      </c>
      <c r="B26" s="131"/>
      <c r="C26" s="6">
        <v>42511625.770000003</v>
      </c>
      <c r="D26" s="6">
        <v>42297625.770000003</v>
      </c>
      <c r="E26" s="6">
        <v>42297625.770000003</v>
      </c>
      <c r="F26" s="6"/>
      <c r="G26" s="6"/>
      <c r="H26" s="6"/>
      <c r="I26" s="6"/>
      <c r="J26" s="6">
        <v>214000</v>
      </c>
      <c r="K26" s="6"/>
      <c r="L26" s="6"/>
      <c r="M26" s="6">
        <v>214000</v>
      </c>
      <c r="N26" s="6"/>
      <c r="O26" s="6"/>
    </row>
  </sheetData>
  <mergeCells count="12"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topLeftCell="A10" workbookViewId="0">
      <selection activeCell="D11" sqref="D11:D25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5"/>
      <c r="B1" s="1"/>
      <c r="C1" s="1"/>
      <c r="D1" s="1" t="s">
        <v>134</v>
      </c>
    </row>
    <row r="2" spans="1:4" ht="41.25" customHeight="1">
      <c r="A2" s="105" t="str">
        <f>"2025"&amp;"年部门财政拨款收支预算总表"</f>
        <v>2025年部门财政拨款收支预算总表</v>
      </c>
      <c r="B2" s="106"/>
      <c r="C2" s="106"/>
      <c r="D2" s="106"/>
    </row>
    <row r="3" spans="1:4" ht="17.25" customHeight="1">
      <c r="A3" s="107" t="str">
        <f>"单位名称："&amp;"嵩明县牛栏江镇中心学校"</f>
        <v>单位名称：嵩明县牛栏江镇中心学校</v>
      </c>
      <c r="B3" s="108"/>
      <c r="D3" s="1" t="s">
        <v>1</v>
      </c>
    </row>
    <row r="4" spans="1:4" ht="17.25" customHeight="1">
      <c r="A4" s="109" t="s">
        <v>2</v>
      </c>
      <c r="B4" s="110"/>
      <c r="C4" s="109" t="s">
        <v>3</v>
      </c>
      <c r="D4" s="110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135</v>
      </c>
      <c r="B6" s="6">
        <v>42297625.770000003</v>
      </c>
      <c r="C6" s="5" t="s">
        <v>136</v>
      </c>
      <c r="D6" s="26">
        <v>42297625.770000003</v>
      </c>
    </row>
    <row r="7" spans="1:4" ht="16.5" customHeight="1">
      <c r="A7" s="5" t="s">
        <v>137</v>
      </c>
      <c r="B7" s="6">
        <v>42297625.770000003</v>
      </c>
      <c r="C7" s="5" t="s">
        <v>138</v>
      </c>
      <c r="D7" s="26"/>
    </row>
    <row r="8" spans="1:4" ht="16.5" customHeight="1">
      <c r="A8" s="5" t="s">
        <v>139</v>
      </c>
      <c r="B8" s="6"/>
      <c r="C8" s="5" t="s">
        <v>140</v>
      </c>
      <c r="D8" s="26"/>
    </row>
    <row r="9" spans="1:4" ht="16.5" customHeight="1">
      <c r="A9" s="5" t="s">
        <v>141</v>
      </c>
      <c r="B9" s="6"/>
      <c r="C9" s="5" t="s">
        <v>142</v>
      </c>
      <c r="D9" s="26"/>
    </row>
    <row r="10" spans="1:4" ht="16.5" customHeight="1">
      <c r="A10" s="5" t="s">
        <v>143</v>
      </c>
      <c r="B10" s="6"/>
      <c r="C10" s="5" t="s">
        <v>144</v>
      </c>
      <c r="D10" s="26"/>
    </row>
    <row r="11" spans="1:4" ht="16.5" customHeight="1">
      <c r="A11" s="5" t="s">
        <v>137</v>
      </c>
      <c r="B11" s="6"/>
      <c r="C11" s="5" t="s">
        <v>145</v>
      </c>
      <c r="D11" s="26">
        <v>28372198</v>
      </c>
    </row>
    <row r="12" spans="1:4" ht="16.5" customHeight="1">
      <c r="A12" s="10" t="s">
        <v>139</v>
      </c>
      <c r="B12" s="6"/>
      <c r="C12" s="27" t="s">
        <v>146</v>
      </c>
      <c r="D12" s="26"/>
    </row>
    <row r="13" spans="1:4" ht="16.5" customHeight="1">
      <c r="A13" s="10" t="s">
        <v>141</v>
      </c>
      <c r="B13" s="6"/>
      <c r="C13" s="27" t="s">
        <v>147</v>
      </c>
      <c r="D13" s="26"/>
    </row>
    <row r="14" spans="1:4" ht="16.5" customHeight="1">
      <c r="A14" s="11"/>
      <c r="B14" s="6"/>
      <c r="C14" s="27" t="s">
        <v>148</v>
      </c>
      <c r="D14" s="26">
        <v>6996920.8499999996</v>
      </c>
    </row>
    <row r="15" spans="1:4" ht="16.5" customHeight="1">
      <c r="A15" s="11"/>
      <c r="B15" s="6"/>
      <c r="C15" s="27" t="s">
        <v>149</v>
      </c>
      <c r="D15" s="26">
        <v>3517046.6</v>
      </c>
    </row>
    <row r="16" spans="1:4" ht="16.5" customHeight="1">
      <c r="A16" s="11"/>
      <c r="B16" s="6"/>
      <c r="C16" s="27" t="s">
        <v>150</v>
      </c>
      <c r="D16" s="26"/>
    </row>
    <row r="17" spans="1:4" ht="16.5" customHeight="1">
      <c r="A17" s="11"/>
      <c r="B17" s="6"/>
      <c r="C17" s="27" t="s">
        <v>151</v>
      </c>
      <c r="D17" s="26"/>
    </row>
    <row r="18" spans="1:4" ht="16.5" customHeight="1">
      <c r="A18" s="11"/>
      <c r="B18" s="6"/>
      <c r="C18" s="27" t="s">
        <v>152</v>
      </c>
      <c r="D18" s="26"/>
    </row>
    <row r="19" spans="1:4" ht="16.5" customHeight="1">
      <c r="A19" s="11"/>
      <c r="B19" s="6"/>
      <c r="C19" s="27" t="s">
        <v>153</v>
      </c>
      <c r="D19" s="26"/>
    </row>
    <row r="20" spans="1:4" ht="16.5" customHeight="1">
      <c r="A20" s="11"/>
      <c r="B20" s="6"/>
      <c r="C20" s="27" t="s">
        <v>154</v>
      </c>
      <c r="D20" s="26"/>
    </row>
    <row r="21" spans="1:4" ht="16.5" customHeight="1">
      <c r="A21" s="11"/>
      <c r="B21" s="6"/>
      <c r="C21" s="27" t="s">
        <v>155</v>
      </c>
      <c r="D21" s="26"/>
    </row>
    <row r="22" spans="1:4" ht="16.5" customHeight="1">
      <c r="A22" s="11"/>
      <c r="B22" s="6"/>
      <c r="C22" s="27" t="s">
        <v>156</v>
      </c>
      <c r="D22" s="26"/>
    </row>
    <row r="23" spans="1:4" ht="16.5" customHeight="1">
      <c r="A23" s="11"/>
      <c r="B23" s="6"/>
      <c r="C23" s="27" t="s">
        <v>157</v>
      </c>
      <c r="D23" s="26"/>
    </row>
    <row r="24" spans="1:4" ht="16.5" customHeight="1">
      <c r="A24" s="11"/>
      <c r="B24" s="6"/>
      <c r="C24" s="27" t="s">
        <v>158</v>
      </c>
      <c r="D24" s="26"/>
    </row>
    <row r="25" spans="1:4" ht="16.5" customHeight="1">
      <c r="A25" s="11"/>
      <c r="B25" s="6"/>
      <c r="C25" s="27" t="s">
        <v>159</v>
      </c>
      <c r="D25" s="26">
        <v>3411460.32</v>
      </c>
    </row>
    <row r="26" spans="1:4" ht="16.5" customHeight="1">
      <c r="A26" s="11"/>
      <c r="B26" s="6"/>
      <c r="C26" s="27" t="s">
        <v>160</v>
      </c>
      <c r="D26" s="26"/>
    </row>
    <row r="27" spans="1:4" ht="16.5" customHeight="1">
      <c r="A27" s="11"/>
      <c r="B27" s="6"/>
      <c r="C27" s="27" t="s">
        <v>161</v>
      </c>
      <c r="D27" s="26"/>
    </row>
    <row r="28" spans="1:4" ht="16.5" customHeight="1">
      <c r="A28" s="11"/>
      <c r="B28" s="6"/>
      <c r="C28" s="27" t="s">
        <v>162</v>
      </c>
      <c r="D28" s="26"/>
    </row>
    <row r="29" spans="1:4" ht="16.5" customHeight="1">
      <c r="A29" s="11"/>
      <c r="B29" s="6"/>
      <c r="C29" s="27" t="s">
        <v>163</v>
      </c>
      <c r="D29" s="26"/>
    </row>
    <row r="30" spans="1:4" ht="16.5" customHeight="1">
      <c r="A30" s="11"/>
      <c r="B30" s="6"/>
      <c r="C30" s="27" t="s">
        <v>164</v>
      </c>
      <c r="D30" s="26"/>
    </row>
    <row r="31" spans="1:4" ht="16.5" customHeight="1">
      <c r="A31" s="11"/>
      <c r="B31" s="6"/>
      <c r="C31" s="10" t="s">
        <v>165</v>
      </c>
      <c r="D31" s="26"/>
    </row>
    <row r="32" spans="1:4" ht="16.5" customHeight="1">
      <c r="A32" s="11"/>
      <c r="B32" s="6"/>
      <c r="C32" s="10" t="s">
        <v>166</v>
      </c>
      <c r="D32" s="26"/>
    </row>
    <row r="33" spans="1:4" ht="16.5" customHeight="1">
      <c r="A33" s="11"/>
      <c r="B33" s="6"/>
      <c r="C33" s="28" t="s">
        <v>167</v>
      </c>
      <c r="D33" s="26"/>
    </row>
    <row r="34" spans="1:4" ht="15" customHeight="1">
      <c r="A34" s="12" t="s">
        <v>50</v>
      </c>
      <c r="B34" s="29">
        <v>42297625.770000003</v>
      </c>
      <c r="C34" s="12" t="s">
        <v>51</v>
      </c>
      <c r="D34" s="29">
        <v>42297625.770000003</v>
      </c>
    </row>
  </sheetData>
  <mergeCells count="4">
    <mergeCell ref="A2:D2"/>
    <mergeCell ref="A4:B4"/>
    <mergeCell ref="C4:D4"/>
    <mergeCell ref="A3:B3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6"/>
  <sheetViews>
    <sheetView showZeros="0" topLeftCell="A4" workbookViewId="0">
      <selection activeCell="E26" sqref="E26:F26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0"/>
      <c r="F1" s="31"/>
      <c r="G1" s="3" t="s">
        <v>168</v>
      </c>
    </row>
    <row r="2" spans="1:7" ht="41.25" customHeight="1">
      <c r="A2" s="142" t="str">
        <f>"2025"&amp;"年一般公共预算支出预算表（按功能科目分类）"</f>
        <v>2025年一般公共预算支出预算表（按功能科目分类）</v>
      </c>
      <c r="B2" s="142"/>
      <c r="C2" s="142"/>
      <c r="D2" s="142"/>
      <c r="E2" s="142"/>
      <c r="F2" s="142"/>
      <c r="G2" s="142"/>
    </row>
    <row r="3" spans="1:7" ht="18" customHeight="1">
      <c r="A3" s="32" t="str">
        <f>"单位名称："&amp;"嵩明县牛栏江镇中心学校"</f>
        <v>单位名称：嵩明县牛栏江镇中心学校</v>
      </c>
      <c r="F3" s="33"/>
      <c r="G3" s="3" t="s">
        <v>1</v>
      </c>
    </row>
    <row r="4" spans="1:7" ht="20.25" customHeight="1">
      <c r="A4" s="143" t="s">
        <v>169</v>
      </c>
      <c r="B4" s="144"/>
      <c r="C4" s="152" t="s">
        <v>55</v>
      </c>
      <c r="D4" s="149" t="s">
        <v>75</v>
      </c>
      <c r="E4" s="150"/>
      <c r="F4" s="151"/>
      <c r="G4" s="147" t="s">
        <v>76</v>
      </c>
    </row>
    <row r="5" spans="1:7" ht="20.25" customHeight="1">
      <c r="A5" s="34" t="s">
        <v>72</v>
      </c>
      <c r="B5" s="34" t="s">
        <v>73</v>
      </c>
      <c r="C5" s="153"/>
      <c r="D5" s="36" t="s">
        <v>57</v>
      </c>
      <c r="E5" s="36" t="s">
        <v>170</v>
      </c>
      <c r="F5" s="36" t="s">
        <v>171</v>
      </c>
      <c r="G5" s="148"/>
    </row>
    <row r="6" spans="1:7" ht="15" customHeight="1">
      <c r="A6" s="37" t="s">
        <v>82</v>
      </c>
      <c r="B6" s="37" t="s">
        <v>83</v>
      </c>
      <c r="C6" s="37" t="s">
        <v>84</v>
      </c>
      <c r="D6" s="37" t="s">
        <v>85</v>
      </c>
      <c r="E6" s="37" t="s">
        <v>86</v>
      </c>
      <c r="F6" s="37" t="s">
        <v>87</v>
      </c>
      <c r="G6" s="37" t="s">
        <v>88</v>
      </c>
    </row>
    <row r="7" spans="1:7" ht="18" customHeight="1">
      <c r="A7" s="38" t="s">
        <v>97</v>
      </c>
      <c r="B7" s="38" t="s">
        <v>98</v>
      </c>
      <c r="C7" s="6">
        <v>28372198</v>
      </c>
      <c r="D7" s="6">
        <v>28372198</v>
      </c>
      <c r="E7" s="6">
        <v>27220245</v>
      </c>
      <c r="F7" s="6">
        <v>1151953</v>
      </c>
      <c r="G7" s="6"/>
    </row>
    <row r="8" spans="1:7" ht="18" customHeight="1">
      <c r="A8" s="39" t="s">
        <v>99</v>
      </c>
      <c r="B8" s="39" t="s">
        <v>100</v>
      </c>
      <c r="C8" s="6">
        <v>28372198</v>
      </c>
      <c r="D8" s="6">
        <v>28372198</v>
      </c>
      <c r="E8" s="6">
        <v>27220245</v>
      </c>
      <c r="F8" s="6">
        <v>1151953</v>
      </c>
      <c r="G8" s="6"/>
    </row>
    <row r="9" spans="1:7" ht="18" customHeight="1">
      <c r="A9" s="40" t="s">
        <v>101</v>
      </c>
      <c r="B9" s="40" t="s">
        <v>102</v>
      </c>
      <c r="C9" s="6">
        <v>28372198</v>
      </c>
      <c r="D9" s="6">
        <v>28372198</v>
      </c>
      <c r="E9" s="6">
        <v>27220245</v>
      </c>
      <c r="F9" s="6">
        <v>1151953</v>
      </c>
      <c r="G9" s="6"/>
    </row>
    <row r="10" spans="1:7" ht="18" customHeight="1">
      <c r="A10" s="38" t="s">
        <v>103</v>
      </c>
      <c r="B10" s="38" t="s">
        <v>104</v>
      </c>
      <c r="C10" s="6">
        <v>6996920.8499999996</v>
      </c>
      <c r="D10" s="6">
        <v>6996920.8499999996</v>
      </c>
      <c r="E10" s="6">
        <v>6872920.8499999996</v>
      </c>
      <c r="F10" s="6">
        <v>124000</v>
      </c>
      <c r="G10" s="6"/>
    </row>
    <row r="11" spans="1:7" ht="18" customHeight="1">
      <c r="A11" s="39" t="s">
        <v>105</v>
      </c>
      <c r="B11" s="39" t="s">
        <v>106</v>
      </c>
      <c r="C11" s="6">
        <v>6666693</v>
      </c>
      <c r="D11" s="6">
        <v>6666693</v>
      </c>
      <c r="E11" s="6">
        <v>6542693</v>
      </c>
      <c r="F11" s="6">
        <v>124000</v>
      </c>
      <c r="G11" s="6"/>
    </row>
    <row r="12" spans="1:7" ht="18" customHeight="1">
      <c r="A12" s="40" t="s">
        <v>107</v>
      </c>
      <c r="B12" s="40" t="s">
        <v>108</v>
      </c>
      <c r="C12" s="6">
        <v>2851519</v>
      </c>
      <c r="D12" s="6">
        <v>2851519</v>
      </c>
      <c r="E12" s="6">
        <v>2727519</v>
      </c>
      <c r="F12" s="6">
        <v>124000</v>
      </c>
      <c r="G12" s="6"/>
    </row>
    <row r="13" spans="1:7" ht="18" customHeight="1">
      <c r="A13" s="40" t="s">
        <v>109</v>
      </c>
      <c r="B13" s="40" t="s">
        <v>110</v>
      </c>
      <c r="C13" s="6">
        <v>3815174</v>
      </c>
      <c r="D13" s="6">
        <v>3815174</v>
      </c>
      <c r="E13" s="6">
        <v>3815174</v>
      </c>
      <c r="F13" s="6"/>
      <c r="G13" s="6"/>
    </row>
    <row r="14" spans="1:7" ht="18" customHeight="1">
      <c r="A14" s="39" t="s">
        <v>111</v>
      </c>
      <c r="B14" s="39" t="s">
        <v>112</v>
      </c>
      <c r="C14" s="6">
        <v>163314</v>
      </c>
      <c r="D14" s="6">
        <v>163314</v>
      </c>
      <c r="E14" s="6">
        <v>163314</v>
      </c>
      <c r="F14" s="6"/>
      <c r="G14" s="6"/>
    </row>
    <row r="15" spans="1:7" ht="18" customHeight="1">
      <c r="A15" s="40" t="s">
        <v>113</v>
      </c>
      <c r="B15" s="40" t="s">
        <v>114</v>
      </c>
      <c r="C15" s="6">
        <v>163314</v>
      </c>
      <c r="D15" s="6">
        <v>163314</v>
      </c>
      <c r="E15" s="6">
        <v>163314</v>
      </c>
      <c r="F15" s="6"/>
      <c r="G15" s="6"/>
    </row>
    <row r="16" spans="1:7" ht="18" customHeight="1">
      <c r="A16" s="39" t="s">
        <v>115</v>
      </c>
      <c r="B16" s="39" t="s">
        <v>116</v>
      </c>
      <c r="C16" s="6">
        <v>166913.85</v>
      </c>
      <c r="D16" s="6">
        <v>166913.85</v>
      </c>
      <c r="E16" s="6">
        <v>166913.85</v>
      </c>
      <c r="F16" s="6"/>
      <c r="G16" s="6"/>
    </row>
    <row r="17" spans="1:7" ht="18" customHeight="1">
      <c r="A17" s="40" t="s">
        <v>117</v>
      </c>
      <c r="B17" s="40" t="s">
        <v>116</v>
      </c>
      <c r="C17" s="6">
        <v>166913.85</v>
      </c>
      <c r="D17" s="6">
        <v>166913.85</v>
      </c>
      <c r="E17" s="6">
        <v>166913.85</v>
      </c>
      <c r="F17" s="6"/>
      <c r="G17" s="6"/>
    </row>
    <row r="18" spans="1:7" ht="18" customHeight="1">
      <c r="A18" s="38" t="s">
        <v>118</v>
      </c>
      <c r="B18" s="38" t="s">
        <v>119</v>
      </c>
      <c r="C18" s="6">
        <v>3517046.6</v>
      </c>
      <c r="D18" s="6">
        <v>3517046.6</v>
      </c>
      <c r="E18" s="6">
        <v>3517046.6</v>
      </c>
      <c r="F18" s="6"/>
      <c r="G18" s="6"/>
    </row>
    <row r="19" spans="1:7" ht="18" customHeight="1">
      <c r="A19" s="39" t="s">
        <v>120</v>
      </c>
      <c r="B19" s="39" t="s">
        <v>121</v>
      </c>
      <c r="C19" s="6">
        <v>3517046.6</v>
      </c>
      <c r="D19" s="6">
        <v>3517046.6</v>
      </c>
      <c r="E19" s="6">
        <v>3517046.6</v>
      </c>
      <c r="F19" s="6"/>
      <c r="G19" s="6"/>
    </row>
    <row r="20" spans="1:7" ht="18" customHeight="1">
      <c r="A20" s="40" t="s">
        <v>122</v>
      </c>
      <c r="B20" s="40" t="s">
        <v>123</v>
      </c>
      <c r="C20" s="6">
        <v>2273861.2799999998</v>
      </c>
      <c r="D20" s="6">
        <v>2273861.2799999998</v>
      </c>
      <c r="E20" s="6">
        <v>2273861.2799999998</v>
      </c>
      <c r="F20" s="6"/>
      <c r="G20" s="6"/>
    </row>
    <row r="21" spans="1:7" ht="18" customHeight="1">
      <c r="A21" s="40" t="s">
        <v>124</v>
      </c>
      <c r="B21" s="40" t="s">
        <v>125</v>
      </c>
      <c r="C21" s="6">
        <v>1100561.8</v>
      </c>
      <c r="D21" s="6">
        <v>1100561.8</v>
      </c>
      <c r="E21" s="6">
        <v>1100561.8</v>
      </c>
      <c r="F21" s="6"/>
      <c r="G21" s="6"/>
    </row>
    <row r="22" spans="1:7" ht="18" customHeight="1">
      <c r="A22" s="40" t="s">
        <v>126</v>
      </c>
      <c r="B22" s="40" t="s">
        <v>127</v>
      </c>
      <c r="C22" s="6">
        <v>142623.51999999999</v>
      </c>
      <c r="D22" s="6">
        <v>142623.51999999999</v>
      </c>
      <c r="E22" s="6">
        <v>142623.51999999999</v>
      </c>
      <c r="F22" s="6"/>
      <c r="G22" s="6"/>
    </row>
    <row r="23" spans="1:7" ht="18" customHeight="1">
      <c r="A23" s="38" t="s">
        <v>128</v>
      </c>
      <c r="B23" s="38" t="s">
        <v>129</v>
      </c>
      <c r="C23" s="6">
        <v>3411460.32</v>
      </c>
      <c r="D23" s="6">
        <v>3411460.32</v>
      </c>
      <c r="E23" s="6">
        <v>3411460.32</v>
      </c>
      <c r="F23" s="6"/>
      <c r="G23" s="6"/>
    </row>
    <row r="24" spans="1:7" ht="18" customHeight="1">
      <c r="A24" s="39" t="s">
        <v>130</v>
      </c>
      <c r="B24" s="39" t="s">
        <v>131</v>
      </c>
      <c r="C24" s="6">
        <v>3411460.32</v>
      </c>
      <c r="D24" s="6">
        <v>3411460.32</v>
      </c>
      <c r="E24" s="6">
        <v>3411460.32</v>
      </c>
      <c r="F24" s="6"/>
      <c r="G24" s="6"/>
    </row>
    <row r="25" spans="1:7" ht="18" customHeight="1">
      <c r="A25" s="40" t="s">
        <v>132</v>
      </c>
      <c r="B25" s="40" t="s">
        <v>133</v>
      </c>
      <c r="C25" s="6">
        <v>3411460.32</v>
      </c>
      <c r="D25" s="6">
        <v>3411460.32</v>
      </c>
      <c r="E25" s="6">
        <v>3411460.32</v>
      </c>
      <c r="F25" s="6"/>
      <c r="G25" s="6"/>
    </row>
    <row r="26" spans="1:7" ht="18" customHeight="1">
      <c r="A26" s="145" t="s">
        <v>172</v>
      </c>
      <c r="B26" s="146" t="s">
        <v>172</v>
      </c>
      <c r="C26" s="6">
        <v>42297625.770000003</v>
      </c>
      <c r="D26" s="6">
        <v>42297625.770000003</v>
      </c>
      <c r="E26" s="6">
        <v>41021672.770000003</v>
      </c>
      <c r="F26" s="6">
        <v>1275953</v>
      </c>
      <c r="G26" s="6"/>
    </row>
  </sheetData>
  <mergeCells count="6">
    <mergeCell ref="A2:G2"/>
    <mergeCell ref="A4:B4"/>
    <mergeCell ref="A26:B26"/>
    <mergeCell ref="G4:G5"/>
    <mergeCell ref="D4:F4"/>
    <mergeCell ref="C4:C5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42"/>
      <c r="B1" s="42"/>
      <c r="C1" s="42"/>
      <c r="D1" s="42"/>
      <c r="E1" s="25"/>
      <c r="F1" s="43" t="s">
        <v>173</v>
      </c>
    </row>
    <row r="2" spans="1:6" ht="41.25" customHeight="1">
      <c r="A2" s="154" t="str">
        <f>"2025"&amp;"年一般公共预算“三公”经费支出预算表"</f>
        <v>2025年一般公共预算“三公”经费支出预算表</v>
      </c>
      <c r="B2" s="155"/>
      <c r="C2" s="155"/>
      <c r="D2" s="155"/>
      <c r="E2" s="156"/>
      <c r="F2" s="155"/>
    </row>
    <row r="3" spans="1:6" ht="14.25" customHeight="1">
      <c r="A3" s="157" t="str">
        <f>"单位名称："&amp;"嵩明县牛栏江镇中心学校"</f>
        <v>单位名称：嵩明县牛栏江镇中心学校</v>
      </c>
      <c r="B3" s="158"/>
      <c r="D3" s="42"/>
      <c r="E3" s="25"/>
      <c r="F3" s="2" t="s">
        <v>1</v>
      </c>
    </row>
    <row r="4" spans="1:6" ht="27" customHeight="1">
      <c r="A4" s="159" t="s">
        <v>174</v>
      </c>
      <c r="B4" s="159" t="s">
        <v>175</v>
      </c>
      <c r="C4" s="115" t="s">
        <v>176</v>
      </c>
      <c r="D4" s="159"/>
      <c r="E4" s="162"/>
      <c r="F4" s="159" t="s">
        <v>177</v>
      </c>
    </row>
    <row r="5" spans="1:6" ht="28.5" customHeight="1">
      <c r="A5" s="160"/>
      <c r="B5" s="161"/>
      <c r="C5" s="44" t="s">
        <v>57</v>
      </c>
      <c r="D5" s="44" t="s">
        <v>178</v>
      </c>
      <c r="E5" s="44" t="s">
        <v>179</v>
      </c>
      <c r="F5" s="163"/>
    </row>
    <row r="6" spans="1:6" ht="17.25" customHeight="1">
      <c r="A6" s="45" t="s">
        <v>82</v>
      </c>
      <c r="B6" s="45" t="s">
        <v>83</v>
      </c>
      <c r="C6" s="45" t="s">
        <v>84</v>
      </c>
      <c r="D6" s="45" t="s">
        <v>85</v>
      </c>
      <c r="E6" s="45" t="s">
        <v>86</v>
      </c>
      <c r="F6" s="45" t="s">
        <v>87</v>
      </c>
    </row>
    <row r="7" spans="1:6" ht="17.25" customHeight="1">
      <c r="A7" s="6">
        <v>24250</v>
      </c>
      <c r="B7" s="6"/>
      <c r="C7" s="6">
        <v>24250</v>
      </c>
      <c r="D7" s="6"/>
      <c r="E7" s="6">
        <v>24250</v>
      </c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38"/>
  <sheetViews>
    <sheetView showZeros="0" topLeftCell="A16" workbookViewId="0">
      <selection activeCell="I9" sqref="I9:I37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7.25" bestFit="1" customWidth="1"/>
    <col min="7" max="7" width="10.25" customWidth="1"/>
    <col min="8" max="8" width="23.875" bestFit="1" customWidth="1"/>
    <col min="9" max="24" width="18.75" customWidth="1"/>
  </cols>
  <sheetData>
    <row r="1" spans="1:24" ht="13.5" customHeight="1">
      <c r="B1" s="30"/>
      <c r="C1" s="46"/>
      <c r="E1" s="47"/>
      <c r="F1" s="47"/>
      <c r="G1" s="47"/>
      <c r="H1" s="47"/>
      <c r="I1" s="48"/>
      <c r="J1" s="48"/>
      <c r="K1" s="48"/>
      <c r="L1" s="48"/>
      <c r="M1" s="48"/>
      <c r="N1" s="48"/>
      <c r="R1" s="48"/>
      <c r="V1" s="46"/>
      <c r="X1" s="49" t="s">
        <v>180</v>
      </c>
    </row>
    <row r="2" spans="1:24" ht="45.75" customHeight="1">
      <c r="A2" s="175" t="str">
        <f>"2025"&amp;"年部门基本支出预算表"</f>
        <v>2025年部门基本支出预算表</v>
      </c>
      <c r="B2" s="176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6"/>
      <c r="Q2" s="176"/>
      <c r="R2" s="175"/>
      <c r="S2" s="175"/>
      <c r="T2" s="175"/>
      <c r="U2" s="175"/>
      <c r="V2" s="175"/>
      <c r="W2" s="175"/>
      <c r="X2" s="175"/>
    </row>
    <row r="3" spans="1:24" ht="18.75" customHeight="1">
      <c r="A3" s="177" t="str">
        <f>"单位名称："&amp;"嵩明县牛栏江镇中心学校"</f>
        <v>单位名称：嵩明县牛栏江镇中心学校</v>
      </c>
      <c r="B3" s="178"/>
      <c r="C3" s="179"/>
      <c r="D3" s="179"/>
      <c r="E3" s="179"/>
      <c r="F3" s="179"/>
      <c r="G3" s="179"/>
      <c r="H3" s="179"/>
      <c r="I3" s="50"/>
      <c r="J3" s="50"/>
      <c r="K3" s="50"/>
      <c r="L3" s="50"/>
      <c r="M3" s="50"/>
      <c r="N3" s="50"/>
      <c r="O3" s="51"/>
      <c r="P3" s="51"/>
      <c r="Q3" s="51"/>
      <c r="R3" s="50"/>
      <c r="V3" s="46"/>
      <c r="X3" s="49" t="s">
        <v>1</v>
      </c>
    </row>
    <row r="4" spans="1:24" ht="18" customHeight="1">
      <c r="A4" s="173" t="s">
        <v>181</v>
      </c>
      <c r="B4" s="173" t="s">
        <v>182</v>
      </c>
      <c r="C4" s="173" t="s">
        <v>183</v>
      </c>
      <c r="D4" s="173" t="s">
        <v>184</v>
      </c>
      <c r="E4" s="173" t="s">
        <v>185</v>
      </c>
      <c r="F4" s="173" t="s">
        <v>186</v>
      </c>
      <c r="G4" s="173" t="s">
        <v>187</v>
      </c>
      <c r="H4" s="173" t="s">
        <v>188</v>
      </c>
      <c r="I4" s="149" t="s">
        <v>189</v>
      </c>
      <c r="J4" s="168" t="s">
        <v>189</v>
      </c>
      <c r="K4" s="168"/>
      <c r="L4" s="168"/>
      <c r="M4" s="168"/>
      <c r="N4" s="168"/>
      <c r="O4" s="150"/>
      <c r="P4" s="150"/>
      <c r="Q4" s="150"/>
      <c r="R4" s="169" t="s">
        <v>61</v>
      </c>
      <c r="S4" s="168" t="s">
        <v>62</v>
      </c>
      <c r="T4" s="168"/>
      <c r="U4" s="168"/>
      <c r="V4" s="168"/>
      <c r="W4" s="168"/>
      <c r="X4" s="170"/>
    </row>
    <row r="5" spans="1:24" ht="18" customHeight="1">
      <c r="A5" s="180"/>
      <c r="B5" s="171"/>
      <c r="C5" s="181"/>
      <c r="D5" s="180"/>
      <c r="E5" s="180"/>
      <c r="F5" s="180"/>
      <c r="G5" s="180"/>
      <c r="H5" s="180"/>
      <c r="I5" s="152" t="s">
        <v>190</v>
      </c>
      <c r="J5" s="149" t="s">
        <v>58</v>
      </c>
      <c r="K5" s="168"/>
      <c r="L5" s="168"/>
      <c r="M5" s="168"/>
      <c r="N5" s="170"/>
      <c r="O5" s="183" t="s">
        <v>191</v>
      </c>
      <c r="P5" s="150"/>
      <c r="Q5" s="151"/>
      <c r="R5" s="173" t="s">
        <v>61</v>
      </c>
      <c r="S5" s="149" t="s">
        <v>62</v>
      </c>
      <c r="T5" s="169" t="s">
        <v>64</v>
      </c>
      <c r="U5" s="168" t="s">
        <v>62</v>
      </c>
      <c r="V5" s="169" t="s">
        <v>66</v>
      </c>
      <c r="W5" s="169" t="s">
        <v>67</v>
      </c>
      <c r="X5" s="182" t="s">
        <v>68</v>
      </c>
    </row>
    <row r="6" spans="1:24" ht="19.5" customHeight="1">
      <c r="A6" s="171"/>
      <c r="B6" s="171"/>
      <c r="C6" s="171"/>
      <c r="D6" s="171"/>
      <c r="E6" s="171"/>
      <c r="F6" s="171"/>
      <c r="G6" s="171"/>
      <c r="H6" s="171"/>
      <c r="I6" s="171"/>
      <c r="J6" s="184" t="s">
        <v>192</v>
      </c>
      <c r="K6" s="173" t="s">
        <v>193</v>
      </c>
      <c r="L6" s="173" t="s">
        <v>194</v>
      </c>
      <c r="M6" s="173" t="s">
        <v>195</v>
      </c>
      <c r="N6" s="173" t="s">
        <v>196</v>
      </c>
      <c r="O6" s="173" t="s">
        <v>58</v>
      </c>
      <c r="P6" s="173" t="s">
        <v>59</v>
      </c>
      <c r="Q6" s="173" t="s">
        <v>60</v>
      </c>
      <c r="R6" s="171"/>
      <c r="S6" s="173" t="s">
        <v>57</v>
      </c>
      <c r="T6" s="173" t="s">
        <v>64</v>
      </c>
      <c r="U6" s="173" t="s">
        <v>197</v>
      </c>
      <c r="V6" s="173" t="s">
        <v>66</v>
      </c>
      <c r="W6" s="173" t="s">
        <v>67</v>
      </c>
      <c r="X6" s="173" t="s">
        <v>68</v>
      </c>
    </row>
    <row r="7" spans="1:24" ht="37.5" customHeight="1">
      <c r="A7" s="172"/>
      <c r="B7" s="153"/>
      <c r="C7" s="172"/>
      <c r="D7" s="172"/>
      <c r="E7" s="172"/>
      <c r="F7" s="172"/>
      <c r="G7" s="172"/>
      <c r="H7" s="172"/>
      <c r="I7" s="172"/>
      <c r="J7" s="185" t="s">
        <v>57</v>
      </c>
      <c r="K7" s="174" t="s">
        <v>198</v>
      </c>
      <c r="L7" s="174" t="s">
        <v>194</v>
      </c>
      <c r="M7" s="174" t="s">
        <v>195</v>
      </c>
      <c r="N7" s="174" t="s">
        <v>196</v>
      </c>
      <c r="O7" s="174" t="s">
        <v>194</v>
      </c>
      <c r="P7" s="174" t="s">
        <v>195</v>
      </c>
      <c r="Q7" s="174" t="s">
        <v>196</v>
      </c>
      <c r="R7" s="174" t="s">
        <v>61</v>
      </c>
      <c r="S7" s="174" t="s">
        <v>57</v>
      </c>
      <c r="T7" s="174" t="s">
        <v>64</v>
      </c>
      <c r="U7" s="174" t="s">
        <v>197</v>
      </c>
      <c r="V7" s="174" t="s">
        <v>66</v>
      </c>
      <c r="W7" s="174" t="s">
        <v>67</v>
      </c>
      <c r="X7" s="174" t="s">
        <v>68</v>
      </c>
    </row>
    <row r="8" spans="1:24" ht="14.2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spans="1:24" ht="20.25" customHeight="1">
      <c r="A9" s="55" t="s">
        <v>199</v>
      </c>
      <c r="B9" s="55" t="s">
        <v>70</v>
      </c>
      <c r="C9" s="55" t="s">
        <v>200</v>
      </c>
      <c r="D9" s="55" t="s">
        <v>201</v>
      </c>
      <c r="E9" s="55" t="s">
        <v>101</v>
      </c>
      <c r="F9" s="55" t="s">
        <v>102</v>
      </c>
      <c r="G9" s="55" t="s">
        <v>202</v>
      </c>
      <c r="H9" s="55" t="s">
        <v>203</v>
      </c>
      <c r="I9" s="6">
        <v>10490064</v>
      </c>
      <c r="J9" s="6">
        <v>10490064</v>
      </c>
      <c r="K9" s="6"/>
      <c r="L9" s="6"/>
      <c r="M9" s="9">
        <v>10490064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5" t="s">
        <v>199</v>
      </c>
      <c r="B10" s="55" t="s">
        <v>70</v>
      </c>
      <c r="C10" s="55" t="s">
        <v>200</v>
      </c>
      <c r="D10" s="55" t="s">
        <v>201</v>
      </c>
      <c r="E10" s="55" t="s">
        <v>101</v>
      </c>
      <c r="F10" s="55" t="s">
        <v>102</v>
      </c>
      <c r="G10" s="55" t="s">
        <v>204</v>
      </c>
      <c r="H10" s="55" t="s">
        <v>205</v>
      </c>
      <c r="I10" s="6">
        <v>1839048</v>
      </c>
      <c r="J10" s="6">
        <v>1839048</v>
      </c>
      <c r="K10" s="56"/>
      <c r="L10" s="56"/>
      <c r="M10" s="9">
        <v>1839048</v>
      </c>
      <c r="N10" s="5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5" t="s">
        <v>199</v>
      </c>
      <c r="B11" s="55" t="s">
        <v>70</v>
      </c>
      <c r="C11" s="55" t="s">
        <v>200</v>
      </c>
      <c r="D11" s="55" t="s">
        <v>201</v>
      </c>
      <c r="E11" s="55" t="s">
        <v>101</v>
      </c>
      <c r="F11" s="55" t="s">
        <v>102</v>
      </c>
      <c r="G11" s="55" t="s">
        <v>204</v>
      </c>
      <c r="H11" s="55" t="s">
        <v>205</v>
      </c>
      <c r="I11" s="6">
        <v>1287400</v>
      </c>
      <c r="J11" s="6">
        <v>1287400</v>
      </c>
      <c r="K11" s="56"/>
      <c r="L11" s="56"/>
      <c r="M11" s="9">
        <v>1287400</v>
      </c>
      <c r="N11" s="5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5" t="s">
        <v>199</v>
      </c>
      <c r="B12" s="55" t="s">
        <v>70</v>
      </c>
      <c r="C12" s="55" t="s">
        <v>200</v>
      </c>
      <c r="D12" s="55" t="s">
        <v>201</v>
      </c>
      <c r="E12" s="55" t="s">
        <v>101</v>
      </c>
      <c r="F12" s="55" t="s">
        <v>102</v>
      </c>
      <c r="G12" s="55" t="s">
        <v>204</v>
      </c>
      <c r="H12" s="55" t="s">
        <v>205</v>
      </c>
      <c r="I12" s="6">
        <v>49800</v>
      </c>
      <c r="J12" s="6">
        <v>49800</v>
      </c>
      <c r="K12" s="56"/>
      <c r="L12" s="56"/>
      <c r="M12" s="9">
        <v>49800</v>
      </c>
      <c r="N12" s="5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5" t="s">
        <v>199</v>
      </c>
      <c r="B13" s="55" t="s">
        <v>70</v>
      </c>
      <c r="C13" s="55" t="s">
        <v>200</v>
      </c>
      <c r="D13" s="55" t="s">
        <v>201</v>
      </c>
      <c r="E13" s="55" t="s">
        <v>101</v>
      </c>
      <c r="F13" s="55" t="s">
        <v>102</v>
      </c>
      <c r="G13" s="55" t="s">
        <v>206</v>
      </c>
      <c r="H13" s="55" t="s">
        <v>207</v>
      </c>
      <c r="I13" s="6">
        <v>874172</v>
      </c>
      <c r="J13" s="6">
        <v>874172</v>
      </c>
      <c r="K13" s="56"/>
      <c r="L13" s="56"/>
      <c r="M13" s="9">
        <v>874172</v>
      </c>
      <c r="N13" s="5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5" t="s">
        <v>199</v>
      </c>
      <c r="B14" s="55" t="s">
        <v>70</v>
      </c>
      <c r="C14" s="55" t="s">
        <v>200</v>
      </c>
      <c r="D14" s="55" t="s">
        <v>201</v>
      </c>
      <c r="E14" s="55" t="s">
        <v>101</v>
      </c>
      <c r="F14" s="55" t="s">
        <v>102</v>
      </c>
      <c r="G14" s="55" t="s">
        <v>206</v>
      </c>
      <c r="H14" s="55" t="s">
        <v>207</v>
      </c>
      <c r="I14" s="6">
        <v>6021</v>
      </c>
      <c r="J14" s="6">
        <v>6021</v>
      </c>
      <c r="K14" s="56"/>
      <c r="L14" s="56"/>
      <c r="M14" s="9">
        <v>6021</v>
      </c>
      <c r="N14" s="5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5" t="s">
        <v>199</v>
      </c>
      <c r="B15" s="55" t="s">
        <v>70</v>
      </c>
      <c r="C15" s="55" t="s">
        <v>200</v>
      </c>
      <c r="D15" s="55" t="s">
        <v>201</v>
      </c>
      <c r="E15" s="55" t="s">
        <v>101</v>
      </c>
      <c r="F15" s="55" t="s">
        <v>102</v>
      </c>
      <c r="G15" s="55" t="s">
        <v>208</v>
      </c>
      <c r="H15" s="55" t="s">
        <v>209</v>
      </c>
      <c r="I15" s="6">
        <v>1833600</v>
      </c>
      <c r="J15" s="6">
        <v>1833600</v>
      </c>
      <c r="K15" s="56"/>
      <c r="L15" s="56"/>
      <c r="M15" s="9">
        <v>1833600</v>
      </c>
      <c r="N15" s="5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5" t="s">
        <v>199</v>
      </c>
      <c r="B16" s="55" t="s">
        <v>70</v>
      </c>
      <c r="C16" s="55" t="s">
        <v>200</v>
      </c>
      <c r="D16" s="55" t="s">
        <v>201</v>
      </c>
      <c r="E16" s="55" t="s">
        <v>101</v>
      </c>
      <c r="F16" s="55" t="s">
        <v>102</v>
      </c>
      <c r="G16" s="55" t="s">
        <v>208</v>
      </c>
      <c r="H16" s="55" t="s">
        <v>209</v>
      </c>
      <c r="I16" s="6">
        <v>9900</v>
      </c>
      <c r="J16" s="6">
        <v>9900</v>
      </c>
      <c r="K16" s="56"/>
      <c r="L16" s="56"/>
      <c r="M16" s="9">
        <v>9900</v>
      </c>
      <c r="N16" s="5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5" t="s">
        <v>199</v>
      </c>
      <c r="B17" s="55" t="s">
        <v>70</v>
      </c>
      <c r="C17" s="55" t="s">
        <v>200</v>
      </c>
      <c r="D17" s="55" t="s">
        <v>201</v>
      </c>
      <c r="E17" s="55" t="s">
        <v>101</v>
      </c>
      <c r="F17" s="55" t="s">
        <v>102</v>
      </c>
      <c r="G17" s="55" t="s">
        <v>208</v>
      </c>
      <c r="H17" s="55" t="s">
        <v>209</v>
      </c>
      <c r="I17" s="6">
        <v>4112592</v>
      </c>
      <c r="J17" s="6">
        <v>4112592</v>
      </c>
      <c r="K17" s="56"/>
      <c r="L17" s="56"/>
      <c r="M17" s="9">
        <v>4112592</v>
      </c>
      <c r="N17" s="5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5" t="s">
        <v>199</v>
      </c>
      <c r="B18" s="55" t="s">
        <v>70</v>
      </c>
      <c r="C18" s="55" t="s">
        <v>200</v>
      </c>
      <c r="D18" s="55" t="s">
        <v>201</v>
      </c>
      <c r="E18" s="55" t="s">
        <v>101</v>
      </c>
      <c r="F18" s="55" t="s">
        <v>102</v>
      </c>
      <c r="G18" s="55" t="s">
        <v>208</v>
      </c>
      <c r="H18" s="55" t="s">
        <v>209</v>
      </c>
      <c r="I18" s="6">
        <v>3763440</v>
      </c>
      <c r="J18" s="6">
        <v>3763440</v>
      </c>
      <c r="K18" s="56"/>
      <c r="L18" s="56"/>
      <c r="M18" s="9">
        <v>3763440</v>
      </c>
      <c r="N18" s="5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5" t="s">
        <v>199</v>
      </c>
      <c r="B19" s="55" t="s">
        <v>70</v>
      </c>
      <c r="C19" s="55" t="s">
        <v>200</v>
      </c>
      <c r="D19" s="55" t="s">
        <v>201</v>
      </c>
      <c r="E19" s="55" t="s">
        <v>101</v>
      </c>
      <c r="F19" s="55" t="s">
        <v>102</v>
      </c>
      <c r="G19" s="55" t="s">
        <v>208</v>
      </c>
      <c r="H19" s="55" t="s">
        <v>209</v>
      </c>
      <c r="I19" s="6">
        <v>2094528</v>
      </c>
      <c r="J19" s="6">
        <v>2094528</v>
      </c>
      <c r="K19" s="56"/>
      <c r="L19" s="56"/>
      <c r="M19" s="9">
        <v>2094528</v>
      </c>
      <c r="N19" s="5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5" t="s">
        <v>199</v>
      </c>
      <c r="B20" s="55" t="s">
        <v>70</v>
      </c>
      <c r="C20" s="55" t="s">
        <v>210</v>
      </c>
      <c r="D20" s="55" t="s">
        <v>211</v>
      </c>
      <c r="E20" s="55" t="s">
        <v>109</v>
      </c>
      <c r="F20" s="55" t="s">
        <v>110</v>
      </c>
      <c r="G20" s="55" t="s">
        <v>212</v>
      </c>
      <c r="H20" s="55" t="s">
        <v>213</v>
      </c>
      <c r="I20" s="6">
        <v>3815174</v>
      </c>
      <c r="J20" s="6">
        <v>3815174</v>
      </c>
      <c r="K20" s="56"/>
      <c r="L20" s="56"/>
      <c r="M20" s="9">
        <v>3815174</v>
      </c>
      <c r="N20" s="5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5" t="s">
        <v>199</v>
      </c>
      <c r="B21" s="55" t="s">
        <v>70</v>
      </c>
      <c r="C21" s="55" t="s">
        <v>210</v>
      </c>
      <c r="D21" s="55" t="s">
        <v>211</v>
      </c>
      <c r="E21" s="55" t="s">
        <v>122</v>
      </c>
      <c r="F21" s="55" t="s">
        <v>123</v>
      </c>
      <c r="G21" s="55" t="s">
        <v>214</v>
      </c>
      <c r="H21" s="55" t="s">
        <v>215</v>
      </c>
      <c r="I21" s="6">
        <v>534973.63</v>
      </c>
      <c r="J21" s="6">
        <v>534973.63</v>
      </c>
      <c r="K21" s="56"/>
      <c r="L21" s="56"/>
      <c r="M21" s="9">
        <v>534973.63</v>
      </c>
      <c r="N21" s="5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5" t="s">
        <v>199</v>
      </c>
      <c r="B22" s="55" t="s">
        <v>70</v>
      </c>
      <c r="C22" s="55" t="s">
        <v>210</v>
      </c>
      <c r="D22" s="55" t="s">
        <v>211</v>
      </c>
      <c r="E22" s="55" t="s">
        <v>122</v>
      </c>
      <c r="F22" s="55" t="s">
        <v>123</v>
      </c>
      <c r="G22" s="55" t="s">
        <v>214</v>
      </c>
      <c r="H22" s="55" t="s">
        <v>215</v>
      </c>
      <c r="I22" s="6">
        <v>1738887.65</v>
      </c>
      <c r="J22" s="6">
        <v>1738887.65</v>
      </c>
      <c r="K22" s="56"/>
      <c r="L22" s="56"/>
      <c r="M22" s="9">
        <v>1738887.65</v>
      </c>
      <c r="N22" s="5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5" t="s">
        <v>199</v>
      </c>
      <c r="B23" s="55" t="s">
        <v>70</v>
      </c>
      <c r="C23" s="55" t="s">
        <v>210</v>
      </c>
      <c r="D23" s="55" t="s">
        <v>211</v>
      </c>
      <c r="E23" s="55" t="s">
        <v>124</v>
      </c>
      <c r="F23" s="55" t="s">
        <v>125</v>
      </c>
      <c r="G23" s="55" t="s">
        <v>216</v>
      </c>
      <c r="H23" s="55" t="s">
        <v>217</v>
      </c>
      <c r="I23" s="6">
        <v>1100561.8</v>
      </c>
      <c r="J23" s="6">
        <v>1100561.8</v>
      </c>
      <c r="K23" s="56"/>
      <c r="L23" s="56"/>
      <c r="M23" s="9">
        <v>1100561.8</v>
      </c>
      <c r="N23" s="5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5" t="s">
        <v>199</v>
      </c>
      <c r="B24" s="55" t="s">
        <v>70</v>
      </c>
      <c r="C24" s="55" t="s">
        <v>210</v>
      </c>
      <c r="D24" s="55" t="s">
        <v>211</v>
      </c>
      <c r="E24" s="55" t="s">
        <v>117</v>
      </c>
      <c r="F24" s="55" t="s">
        <v>116</v>
      </c>
      <c r="G24" s="55" t="s">
        <v>218</v>
      </c>
      <c r="H24" s="55" t="s">
        <v>219</v>
      </c>
      <c r="I24" s="6">
        <v>166913.85</v>
      </c>
      <c r="J24" s="6">
        <v>166913.85</v>
      </c>
      <c r="K24" s="56"/>
      <c r="L24" s="56"/>
      <c r="M24" s="9">
        <v>166913.85</v>
      </c>
      <c r="N24" s="5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5" t="s">
        <v>199</v>
      </c>
      <c r="B25" s="55" t="s">
        <v>70</v>
      </c>
      <c r="C25" s="55" t="s">
        <v>210</v>
      </c>
      <c r="D25" s="55" t="s">
        <v>211</v>
      </c>
      <c r="E25" s="55" t="s">
        <v>126</v>
      </c>
      <c r="F25" s="55" t="s">
        <v>127</v>
      </c>
      <c r="G25" s="55" t="s">
        <v>218</v>
      </c>
      <c r="H25" s="55" t="s">
        <v>219</v>
      </c>
      <c r="I25" s="6">
        <v>98693.52</v>
      </c>
      <c r="J25" s="6">
        <v>98693.52</v>
      </c>
      <c r="K25" s="56"/>
      <c r="L25" s="56"/>
      <c r="M25" s="9">
        <v>98693.52</v>
      </c>
      <c r="N25" s="5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5" t="s">
        <v>199</v>
      </c>
      <c r="B26" s="55" t="s">
        <v>70</v>
      </c>
      <c r="C26" s="55" t="s">
        <v>210</v>
      </c>
      <c r="D26" s="55" t="s">
        <v>211</v>
      </c>
      <c r="E26" s="55" t="s">
        <v>126</v>
      </c>
      <c r="F26" s="55" t="s">
        <v>127</v>
      </c>
      <c r="G26" s="55" t="s">
        <v>218</v>
      </c>
      <c r="H26" s="55" t="s">
        <v>219</v>
      </c>
      <c r="I26" s="6">
        <v>43930</v>
      </c>
      <c r="J26" s="6">
        <v>43930</v>
      </c>
      <c r="K26" s="56"/>
      <c r="L26" s="56"/>
      <c r="M26" s="9">
        <v>43930</v>
      </c>
      <c r="N26" s="5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5" t="s">
        <v>199</v>
      </c>
      <c r="B27" s="55" t="s">
        <v>70</v>
      </c>
      <c r="C27" s="55" t="s">
        <v>220</v>
      </c>
      <c r="D27" s="55" t="s">
        <v>133</v>
      </c>
      <c r="E27" s="55" t="s">
        <v>132</v>
      </c>
      <c r="F27" s="55" t="s">
        <v>133</v>
      </c>
      <c r="G27" s="55" t="s">
        <v>221</v>
      </c>
      <c r="H27" s="55" t="s">
        <v>133</v>
      </c>
      <c r="I27" s="6">
        <v>3411460.32</v>
      </c>
      <c r="J27" s="6">
        <v>3411460.32</v>
      </c>
      <c r="K27" s="56"/>
      <c r="L27" s="56"/>
      <c r="M27" s="9">
        <v>3411460.32</v>
      </c>
      <c r="N27" s="5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5" t="s">
        <v>199</v>
      </c>
      <c r="B28" s="55" t="s">
        <v>70</v>
      </c>
      <c r="C28" s="55" t="s">
        <v>222</v>
      </c>
      <c r="D28" s="55" t="s">
        <v>223</v>
      </c>
      <c r="E28" s="55" t="s">
        <v>113</v>
      </c>
      <c r="F28" s="55" t="s">
        <v>114</v>
      </c>
      <c r="G28" s="55" t="s">
        <v>224</v>
      </c>
      <c r="H28" s="55" t="s">
        <v>225</v>
      </c>
      <c r="I28" s="6">
        <v>91314</v>
      </c>
      <c r="J28" s="6">
        <v>91314</v>
      </c>
      <c r="K28" s="56"/>
      <c r="L28" s="56"/>
      <c r="M28" s="9">
        <v>91314</v>
      </c>
      <c r="N28" s="5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5" t="s">
        <v>199</v>
      </c>
      <c r="B29" s="55" t="s">
        <v>70</v>
      </c>
      <c r="C29" s="55" t="s">
        <v>222</v>
      </c>
      <c r="D29" s="55" t="s">
        <v>223</v>
      </c>
      <c r="E29" s="55" t="s">
        <v>113</v>
      </c>
      <c r="F29" s="55" t="s">
        <v>114</v>
      </c>
      <c r="G29" s="55" t="s">
        <v>224</v>
      </c>
      <c r="H29" s="55" t="s">
        <v>225</v>
      </c>
      <c r="I29" s="6">
        <v>72000</v>
      </c>
      <c r="J29" s="6">
        <v>72000</v>
      </c>
      <c r="K29" s="56"/>
      <c r="L29" s="56"/>
      <c r="M29" s="9">
        <v>72000</v>
      </c>
      <c r="N29" s="5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5" t="s">
        <v>199</v>
      </c>
      <c r="B30" s="55" t="s">
        <v>70</v>
      </c>
      <c r="C30" s="55" t="s">
        <v>226</v>
      </c>
      <c r="D30" s="55" t="s">
        <v>227</v>
      </c>
      <c r="E30" s="55" t="s">
        <v>101</v>
      </c>
      <c r="F30" s="55" t="s">
        <v>102</v>
      </c>
      <c r="G30" s="55" t="s">
        <v>228</v>
      </c>
      <c r="H30" s="55" t="s">
        <v>229</v>
      </c>
      <c r="I30" s="6">
        <v>24250</v>
      </c>
      <c r="J30" s="6">
        <v>24250</v>
      </c>
      <c r="K30" s="56"/>
      <c r="L30" s="56"/>
      <c r="M30" s="9">
        <v>24250</v>
      </c>
      <c r="N30" s="5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5" t="s">
        <v>199</v>
      </c>
      <c r="B31" s="55" t="s">
        <v>70</v>
      </c>
      <c r="C31" s="55" t="s">
        <v>230</v>
      </c>
      <c r="D31" s="55" t="s">
        <v>231</v>
      </c>
      <c r="E31" s="55" t="s">
        <v>107</v>
      </c>
      <c r="F31" s="55" t="s">
        <v>108</v>
      </c>
      <c r="G31" s="55" t="s">
        <v>232</v>
      </c>
      <c r="H31" s="55" t="s">
        <v>233</v>
      </c>
      <c r="I31" s="6">
        <v>124000</v>
      </c>
      <c r="J31" s="6">
        <v>124000</v>
      </c>
      <c r="K31" s="56"/>
      <c r="L31" s="56"/>
      <c r="M31" s="9">
        <v>124000</v>
      </c>
      <c r="N31" s="5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5" t="s">
        <v>199</v>
      </c>
      <c r="B32" s="55" t="s">
        <v>70</v>
      </c>
      <c r="C32" s="55" t="s">
        <v>230</v>
      </c>
      <c r="D32" s="55" t="s">
        <v>231</v>
      </c>
      <c r="E32" s="55" t="s">
        <v>101</v>
      </c>
      <c r="F32" s="55" t="s">
        <v>102</v>
      </c>
      <c r="G32" s="55" t="s">
        <v>234</v>
      </c>
      <c r="H32" s="55" t="s">
        <v>235</v>
      </c>
      <c r="I32" s="6">
        <v>344809</v>
      </c>
      <c r="J32" s="6">
        <v>344809</v>
      </c>
      <c r="K32" s="56"/>
      <c r="L32" s="56"/>
      <c r="M32" s="9">
        <v>344809</v>
      </c>
      <c r="N32" s="5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5" t="s">
        <v>199</v>
      </c>
      <c r="B33" s="55" t="s">
        <v>70</v>
      </c>
      <c r="C33" s="55" t="s">
        <v>230</v>
      </c>
      <c r="D33" s="55" t="s">
        <v>231</v>
      </c>
      <c r="E33" s="55" t="s">
        <v>101</v>
      </c>
      <c r="F33" s="55" t="s">
        <v>102</v>
      </c>
      <c r="G33" s="55" t="s">
        <v>236</v>
      </c>
      <c r="H33" s="55" t="s">
        <v>237</v>
      </c>
      <c r="I33" s="6">
        <v>458400</v>
      </c>
      <c r="J33" s="6">
        <v>458400</v>
      </c>
      <c r="K33" s="56"/>
      <c r="L33" s="56"/>
      <c r="M33" s="9">
        <v>458400</v>
      </c>
      <c r="N33" s="5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0.25" customHeight="1">
      <c r="A34" s="55" t="s">
        <v>199</v>
      </c>
      <c r="B34" s="55" t="s">
        <v>70</v>
      </c>
      <c r="C34" s="55" t="s">
        <v>238</v>
      </c>
      <c r="D34" s="55" t="s">
        <v>239</v>
      </c>
      <c r="E34" s="55" t="s">
        <v>101</v>
      </c>
      <c r="F34" s="55" t="s">
        <v>102</v>
      </c>
      <c r="G34" s="55" t="s">
        <v>232</v>
      </c>
      <c r="H34" s="55" t="s">
        <v>233</v>
      </c>
      <c r="I34" s="6">
        <v>243892</v>
      </c>
      <c r="J34" s="6">
        <v>243892</v>
      </c>
      <c r="K34" s="56"/>
      <c r="L34" s="56"/>
      <c r="M34" s="9">
        <v>243892</v>
      </c>
      <c r="N34" s="5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0.25" customHeight="1">
      <c r="A35" s="55" t="s">
        <v>199</v>
      </c>
      <c r="B35" s="55" t="s">
        <v>70</v>
      </c>
      <c r="C35" s="55" t="s">
        <v>240</v>
      </c>
      <c r="D35" s="55" t="s">
        <v>241</v>
      </c>
      <c r="E35" s="55" t="s">
        <v>107</v>
      </c>
      <c r="F35" s="55" t="s">
        <v>108</v>
      </c>
      <c r="G35" s="55" t="s">
        <v>224</v>
      </c>
      <c r="H35" s="55" t="s">
        <v>225</v>
      </c>
      <c r="I35" s="6">
        <v>2727519</v>
      </c>
      <c r="J35" s="6">
        <v>2727519</v>
      </c>
      <c r="K35" s="56"/>
      <c r="L35" s="56"/>
      <c r="M35" s="9">
        <v>2727519</v>
      </c>
      <c r="N35" s="5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0.25" customHeight="1">
      <c r="A36" s="55" t="s">
        <v>199</v>
      </c>
      <c r="B36" s="55" t="s">
        <v>70</v>
      </c>
      <c r="C36" s="55" t="s">
        <v>242</v>
      </c>
      <c r="D36" s="55" t="s">
        <v>243</v>
      </c>
      <c r="E36" s="55" t="s">
        <v>101</v>
      </c>
      <c r="F36" s="55" t="s">
        <v>102</v>
      </c>
      <c r="G36" s="55" t="s">
        <v>244</v>
      </c>
      <c r="H36" s="55" t="s">
        <v>245</v>
      </c>
      <c r="I36" s="6">
        <v>859680</v>
      </c>
      <c r="J36" s="6">
        <v>859680</v>
      </c>
      <c r="K36" s="56"/>
      <c r="L36" s="56"/>
      <c r="M36" s="9">
        <v>859680</v>
      </c>
      <c r="N36" s="5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0.25" customHeight="1">
      <c r="A37" s="55" t="s">
        <v>199</v>
      </c>
      <c r="B37" s="55" t="s">
        <v>70</v>
      </c>
      <c r="C37" s="55" t="s">
        <v>246</v>
      </c>
      <c r="D37" s="55" t="s">
        <v>247</v>
      </c>
      <c r="E37" s="55" t="s">
        <v>101</v>
      </c>
      <c r="F37" s="55" t="s">
        <v>102</v>
      </c>
      <c r="G37" s="55" t="s">
        <v>248</v>
      </c>
      <c r="H37" s="55" t="s">
        <v>247</v>
      </c>
      <c r="I37" s="6">
        <v>80602</v>
      </c>
      <c r="J37" s="6">
        <v>80602</v>
      </c>
      <c r="K37" s="56"/>
      <c r="L37" s="56"/>
      <c r="M37" s="9">
        <v>80602</v>
      </c>
      <c r="N37" s="5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7.25" customHeight="1">
      <c r="A38" s="164" t="s">
        <v>172</v>
      </c>
      <c r="B38" s="165"/>
      <c r="C38" s="166"/>
      <c r="D38" s="166"/>
      <c r="E38" s="166"/>
      <c r="F38" s="166"/>
      <c r="G38" s="166"/>
      <c r="H38" s="167"/>
      <c r="I38" s="6">
        <v>42297625.770000003</v>
      </c>
      <c r="J38" s="6">
        <v>42297625.770000003</v>
      </c>
      <c r="K38" s="6"/>
      <c r="L38" s="6"/>
      <c r="M38" s="9">
        <v>42297625.770000003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38:H38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0"/>
  <sheetViews>
    <sheetView showZeros="0" workbookViewId="0">
      <selection activeCell="G24" sqref="G2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0"/>
      <c r="E1" s="57"/>
      <c r="F1" s="57"/>
      <c r="G1" s="57"/>
      <c r="H1" s="57"/>
      <c r="U1" s="30"/>
      <c r="W1" s="3" t="s">
        <v>249</v>
      </c>
    </row>
    <row r="2" spans="1:23" ht="46.5" customHeight="1">
      <c r="A2" s="176" t="str">
        <f>"2025"&amp;"年部门项目支出预算表"</f>
        <v>2025年部门项目支出预算表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3" ht="13.5" customHeight="1">
      <c r="A3" s="177" t="str">
        <f>"单位名称："&amp;"嵩明县牛栏江镇中心学校"</f>
        <v>单位名称：嵩明县牛栏江镇中心学校</v>
      </c>
      <c r="B3" s="178"/>
      <c r="C3" s="178"/>
      <c r="D3" s="178"/>
      <c r="E3" s="178"/>
      <c r="F3" s="178"/>
      <c r="G3" s="178"/>
      <c r="H3" s="178"/>
      <c r="I3" s="51"/>
      <c r="J3" s="51"/>
      <c r="K3" s="51"/>
      <c r="L3" s="51"/>
      <c r="M3" s="51"/>
      <c r="N3" s="51"/>
      <c r="O3" s="51"/>
      <c r="P3" s="51"/>
      <c r="Q3" s="51"/>
      <c r="U3" s="30"/>
      <c r="W3" s="58" t="s">
        <v>1</v>
      </c>
    </row>
    <row r="4" spans="1:23" ht="21.75" customHeight="1">
      <c r="A4" s="173" t="s">
        <v>250</v>
      </c>
      <c r="B4" s="186" t="s">
        <v>183</v>
      </c>
      <c r="C4" s="173" t="s">
        <v>184</v>
      </c>
      <c r="D4" s="173" t="s">
        <v>251</v>
      </c>
      <c r="E4" s="186" t="s">
        <v>185</v>
      </c>
      <c r="F4" s="186" t="s">
        <v>186</v>
      </c>
      <c r="G4" s="186" t="s">
        <v>252</v>
      </c>
      <c r="H4" s="186" t="s">
        <v>253</v>
      </c>
      <c r="I4" s="191" t="s">
        <v>55</v>
      </c>
      <c r="J4" s="183" t="s">
        <v>254</v>
      </c>
      <c r="K4" s="150"/>
      <c r="L4" s="150"/>
      <c r="M4" s="151"/>
      <c r="N4" s="183" t="s">
        <v>191</v>
      </c>
      <c r="O4" s="150"/>
      <c r="P4" s="151"/>
      <c r="Q4" s="186" t="s">
        <v>61</v>
      </c>
      <c r="R4" s="183" t="s">
        <v>62</v>
      </c>
      <c r="S4" s="150"/>
      <c r="T4" s="150"/>
      <c r="U4" s="150"/>
      <c r="V4" s="150"/>
      <c r="W4" s="151"/>
    </row>
    <row r="5" spans="1:23" ht="21.75" customHeight="1">
      <c r="A5" s="180"/>
      <c r="B5" s="171"/>
      <c r="C5" s="180"/>
      <c r="D5" s="180"/>
      <c r="E5" s="189"/>
      <c r="F5" s="189"/>
      <c r="G5" s="189"/>
      <c r="H5" s="189"/>
      <c r="I5" s="171"/>
      <c r="J5" s="187" t="s">
        <v>58</v>
      </c>
      <c r="K5" s="147"/>
      <c r="L5" s="186" t="s">
        <v>59</v>
      </c>
      <c r="M5" s="186" t="s">
        <v>60</v>
      </c>
      <c r="N5" s="186" t="s">
        <v>58</v>
      </c>
      <c r="O5" s="186" t="s">
        <v>59</v>
      </c>
      <c r="P5" s="186" t="s">
        <v>60</v>
      </c>
      <c r="Q5" s="189"/>
      <c r="R5" s="186" t="s">
        <v>57</v>
      </c>
      <c r="S5" s="186" t="s">
        <v>64</v>
      </c>
      <c r="T5" s="186" t="s">
        <v>197</v>
      </c>
      <c r="U5" s="186" t="s">
        <v>66</v>
      </c>
      <c r="V5" s="186" t="s">
        <v>67</v>
      </c>
      <c r="W5" s="186" t="s">
        <v>68</v>
      </c>
    </row>
    <row r="6" spans="1:23" ht="21" customHeight="1">
      <c r="A6" s="171"/>
      <c r="B6" s="171"/>
      <c r="C6" s="171"/>
      <c r="D6" s="171"/>
      <c r="E6" s="171"/>
      <c r="F6" s="171"/>
      <c r="G6" s="171"/>
      <c r="H6" s="171"/>
      <c r="I6" s="171"/>
      <c r="J6" s="188" t="s">
        <v>57</v>
      </c>
      <c r="K6" s="148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</row>
    <row r="7" spans="1:23" ht="39.75" customHeight="1">
      <c r="A7" s="174"/>
      <c r="B7" s="153"/>
      <c r="C7" s="174"/>
      <c r="D7" s="174"/>
      <c r="E7" s="190"/>
      <c r="F7" s="190"/>
      <c r="G7" s="190"/>
      <c r="H7" s="190"/>
      <c r="I7" s="153"/>
      <c r="J7" s="60" t="s">
        <v>57</v>
      </c>
      <c r="K7" s="60" t="s">
        <v>255</v>
      </c>
      <c r="L7" s="190"/>
      <c r="M7" s="190"/>
      <c r="N7" s="190"/>
      <c r="O7" s="190"/>
      <c r="P7" s="190"/>
      <c r="Q7" s="190"/>
      <c r="R7" s="190"/>
      <c r="S7" s="190"/>
      <c r="T7" s="190"/>
      <c r="U7" s="153"/>
      <c r="V7" s="190"/>
      <c r="W7" s="190"/>
    </row>
    <row r="8" spans="1:23" ht="15" customHeight="1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61">
        <v>21</v>
      </c>
      <c r="V8" s="54">
        <v>22</v>
      </c>
      <c r="W8" s="61">
        <v>23</v>
      </c>
    </row>
    <row r="9" spans="1:23" ht="21.75" customHeight="1">
      <c r="A9" s="62" t="s">
        <v>256</v>
      </c>
      <c r="B9" s="62" t="s">
        <v>257</v>
      </c>
      <c r="C9" s="62" t="s">
        <v>339</v>
      </c>
      <c r="D9" s="62" t="s">
        <v>70</v>
      </c>
      <c r="E9" s="62" t="s">
        <v>101</v>
      </c>
      <c r="F9" s="62" t="s">
        <v>102</v>
      </c>
      <c r="G9" s="62" t="s">
        <v>232</v>
      </c>
      <c r="H9" s="62" t="s">
        <v>233</v>
      </c>
      <c r="I9" s="6">
        <v>214000</v>
      </c>
      <c r="J9" s="6"/>
      <c r="K9" s="9"/>
      <c r="L9" s="6"/>
      <c r="M9" s="6"/>
      <c r="N9" s="6"/>
      <c r="O9" s="6"/>
      <c r="P9" s="6"/>
      <c r="Q9" s="6"/>
      <c r="R9" s="6">
        <v>214000</v>
      </c>
      <c r="S9" s="6"/>
      <c r="T9" s="6"/>
      <c r="U9" s="6">
        <v>214000</v>
      </c>
      <c r="V9" s="6"/>
      <c r="W9" s="6"/>
    </row>
    <row r="10" spans="1:23" ht="18.75" customHeight="1">
      <c r="A10" s="164" t="s">
        <v>172</v>
      </c>
      <c r="B10" s="165"/>
      <c r="C10" s="165"/>
      <c r="D10" s="165"/>
      <c r="E10" s="165"/>
      <c r="F10" s="165"/>
      <c r="G10" s="165"/>
      <c r="H10" s="131"/>
      <c r="I10" s="6">
        <v>214000</v>
      </c>
      <c r="J10" s="6"/>
      <c r="K10" s="9"/>
      <c r="L10" s="6"/>
      <c r="M10" s="6"/>
      <c r="N10" s="6"/>
      <c r="O10" s="6"/>
      <c r="P10" s="6"/>
      <c r="Q10" s="6"/>
      <c r="R10" s="6">
        <v>214000</v>
      </c>
      <c r="S10" s="6"/>
      <c r="T10" s="6"/>
      <c r="U10" s="6">
        <v>214000</v>
      </c>
      <c r="V10" s="6"/>
      <c r="W10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0:H10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9"/>
  <sheetViews>
    <sheetView showZeros="0" topLeftCell="B1" workbookViewId="0">
      <selection activeCell="A15" sqref="A1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29.5" customWidth="1"/>
  </cols>
  <sheetData>
    <row r="1" spans="1:10" ht="18" customHeight="1">
      <c r="J1" s="49" t="s">
        <v>259</v>
      </c>
    </row>
    <row r="2" spans="1:10" ht="39.75" customHeight="1">
      <c r="A2" s="192" t="str">
        <f>"2025"&amp;"年部门项目支出绩效目标表"</f>
        <v>2025年部门项目支出绩效目标表</v>
      </c>
      <c r="B2" s="176"/>
      <c r="C2" s="176"/>
      <c r="D2" s="176"/>
      <c r="E2" s="176"/>
      <c r="F2" s="175"/>
      <c r="G2" s="176"/>
      <c r="H2" s="175"/>
      <c r="I2" s="175"/>
      <c r="J2" s="176"/>
    </row>
    <row r="3" spans="1:10" ht="17.25" customHeight="1">
      <c r="A3" s="177" t="str">
        <f>"单位名称："&amp;"嵩明县牛栏江镇中心学校"</f>
        <v>单位名称：嵩明县牛栏江镇中心学校</v>
      </c>
      <c r="B3" s="106"/>
      <c r="C3" s="106"/>
      <c r="D3" s="106"/>
      <c r="E3" s="106"/>
      <c r="F3" s="106"/>
      <c r="G3" s="106"/>
      <c r="H3" s="106"/>
    </row>
    <row r="4" spans="1:10" ht="44.25" customHeight="1">
      <c r="A4" s="60" t="s">
        <v>184</v>
      </c>
      <c r="B4" s="60" t="s">
        <v>260</v>
      </c>
      <c r="C4" s="60" t="s">
        <v>261</v>
      </c>
      <c r="D4" s="60" t="s">
        <v>262</v>
      </c>
      <c r="E4" s="60" t="s">
        <v>263</v>
      </c>
      <c r="F4" s="63" t="s">
        <v>264</v>
      </c>
      <c r="G4" s="60" t="s">
        <v>265</v>
      </c>
      <c r="H4" s="63" t="s">
        <v>266</v>
      </c>
      <c r="I4" s="63" t="s">
        <v>267</v>
      </c>
      <c r="J4" s="60" t="s">
        <v>268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54">
        <v>6</v>
      </c>
      <c r="G5" s="64">
        <v>7</v>
      </c>
      <c r="H5" s="54">
        <v>8</v>
      </c>
      <c r="I5" s="54">
        <v>9</v>
      </c>
      <c r="J5" s="64">
        <v>10</v>
      </c>
    </row>
    <row r="6" spans="1:10" ht="42" customHeight="1">
      <c r="A6" s="38" t="s">
        <v>70</v>
      </c>
      <c r="B6" s="62"/>
      <c r="C6" s="62"/>
      <c r="D6" s="62"/>
      <c r="E6" s="65"/>
      <c r="F6" s="14"/>
      <c r="G6" s="65"/>
      <c r="H6" s="14"/>
      <c r="I6" s="14"/>
      <c r="J6" s="65"/>
    </row>
    <row r="7" spans="1:10" ht="61.5" customHeight="1">
      <c r="A7" s="193" t="s">
        <v>339</v>
      </c>
      <c r="B7" s="194" t="s">
        <v>339</v>
      </c>
      <c r="C7" s="66" t="s">
        <v>270</v>
      </c>
      <c r="D7" s="66" t="s">
        <v>271</v>
      </c>
      <c r="E7" s="38" t="s">
        <v>272</v>
      </c>
      <c r="F7" s="66" t="s">
        <v>273</v>
      </c>
      <c r="G7" s="38" t="s">
        <v>274</v>
      </c>
      <c r="H7" s="66" t="s">
        <v>275</v>
      </c>
      <c r="I7" s="66" t="s">
        <v>276</v>
      </c>
      <c r="J7" s="38" t="s">
        <v>277</v>
      </c>
    </row>
    <row r="8" spans="1:10" ht="61.5" customHeight="1">
      <c r="A8" s="193" t="s">
        <v>258</v>
      </c>
      <c r="B8" s="194" t="s">
        <v>269</v>
      </c>
      <c r="C8" s="66" t="s">
        <v>278</v>
      </c>
      <c r="D8" s="66" t="s">
        <v>279</v>
      </c>
      <c r="E8" s="38" t="s">
        <v>280</v>
      </c>
      <c r="F8" s="66" t="s">
        <v>281</v>
      </c>
      <c r="G8" s="38" t="s">
        <v>274</v>
      </c>
      <c r="H8" s="66" t="s">
        <v>275</v>
      </c>
      <c r="I8" s="66" t="s">
        <v>276</v>
      </c>
      <c r="J8" s="38" t="s">
        <v>282</v>
      </c>
    </row>
    <row r="9" spans="1:10" ht="61.5" customHeight="1">
      <c r="A9" s="193" t="s">
        <v>258</v>
      </c>
      <c r="B9" s="194" t="s">
        <v>269</v>
      </c>
      <c r="C9" s="66" t="s">
        <v>283</v>
      </c>
      <c r="D9" s="66" t="s">
        <v>284</v>
      </c>
      <c r="E9" s="38" t="s">
        <v>285</v>
      </c>
      <c r="F9" s="66" t="s">
        <v>281</v>
      </c>
      <c r="G9" s="38" t="s">
        <v>274</v>
      </c>
      <c r="H9" s="66" t="s">
        <v>275</v>
      </c>
      <c r="I9" s="66" t="s">
        <v>276</v>
      </c>
      <c r="J9" s="38" t="s">
        <v>286</v>
      </c>
    </row>
  </sheetData>
  <mergeCells count="4">
    <mergeCell ref="A2:J2"/>
    <mergeCell ref="A3:H3"/>
    <mergeCell ref="A7:A9"/>
    <mergeCell ref="B7:B9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cp:lastPrinted>2025-03-11T02:52:45Z</cp:lastPrinted>
  <dcterms:modified xsi:type="dcterms:W3CDTF">2025-04-22T12:31:49Z</dcterms:modified>
</cp:coreProperties>
</file>