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<sst xmlns="http://schemas.openxmlformats.org/spreadsheetml/2006/main" count="106" uniqueCount="90">
  <si>
    <t>附件</t>
  </si>
  <si>
    <t>嵩明县2022年收支预算调整表</t>
  </si>
  <si>
    <t>单位：万元    2022.11.28</t>
  </si>
  <si>
    <t>收   入</t>
  </si>
  <si>
    <t>支   出</t>
  </si>
  <si>
    <t>项目</t>
  </si>
  <si>
    <t>2022年预算数</t>
  </si>
  <si>
    <t>2022年预算调整数</t>
  </si>
  <si>
    <t>比年初预算数</t>
  </si>
  <si>
    <t>增减数</t>
  </si>
  <si>
    <t>增减%</t>
  </si>
  <si>
    <t>1.税收收入</t>
  </si>
  <si>
    <t>201 一般公共服务支出</t>
  </si>
  <si>
    <t>（1）国内增值税</t>
  </si>
  <si>
    <t>203 国防支出</t>
  </si>
  <si>
    <t>（2）营业税</t>
  </si>
  <si>
    <t>204 公共安全支出</t>
  </si>
  <si>
    <t>（3）企业所得税16%</t>
  </si>
  <si>
    <t>205 教育支出</t>
  </si>
  <si>
    <t>（4）个人所得税16%</t>
  </si>
  <si>
    <t>206 科学技术支出</t>
  </si>
  <si>
    <t>（5）资源税</t>
  </si>
  <si>
    <t>207 文化体育与传媒支出</t>
  </si>
  <si>
    <t>（6）城市维护建设税</t>
  </si>
  <si>
    <t>208 社会保障和就业支出</t>
  </si>
  <si>
    <t>（7）房产税</t>
  </si>
  <si>
    <t>210 卫生健康支出</t>
  </si>
  <si>
    <t>（8）印花税</t>
  </si>
  <si>
    <t>211 节能环保支出</t>
  </si>
  <si>
    <t>（9）城镇土地使用税</t>
  </si>
  <si>
    <t>212 城乡社区支出</t>
  </si>
  <si>
    <t>（10）土地增值税</t>
  </si>
  <si>
    <t>213 农林水支出</t>
  </si>
  <si>
    <t>（11）车船税</t>
  </si>
  <si>
    <t>214 交通运输支出</t>
  </si>
  <si>
    <t>（12）耕地占用税</t>
  </si>
  <si>
    <t>215 资源勘探信息等支出</t>
  </si>
  <si>
    <t>（13）契税</t>
  </si>
  <si>
    <t>216 商业服务业等支出</t>
  </si>
  <si>
    <t>（14）烟叶税</t>
  </si>
  <si>
    <t>217 金融支出</t>
  </si>
  <si>
    <t>（15）环境保护税</t>
  </si>
  <si>
    <t>220 自然资源海洋气象等支出</t>
  </si>
  <si>
    <t>（16）其他税收收入</t>
  </si>
  <si>
    <t>221 住房保障支出</t>
  </si>
  <si>
    <t>（17）契税退税</t>
  </si>
  <si>
    <t>222 粮油物资储备支出</t>
  </si>
  <si>
    <t>2.非税收入</t>
  </si>
  <si>
    <t>224 灾害防治及应急管理支出</t>
  </si>
  <si>
    <t>227 预备费</t>
  </si>
  <si>
    <t>229 其他支出</t>
  </si>
  <si>
    <t>230 转移性支出</t>
  </si>
  <si>
    <t>231 债务还本支出</t>
  </si>
  <si>
    <t>一般公共预算收入</t>
  </si>
  <si>
    <t>232 债务付息支出</t>
  </si>
  <si>
    <t>返还性收入</t>
  </si>
  <si>
    <t>233 债务发行费用支出</t>
  </si>
  <si>
    <t>专项转移支付收入</t>
  </si>
  <si>
    <t>一般公共预算支出</t>
  </si>
  <si>
    <t>一般性转移支付收入</t>
  </si>
  <si>
    <t>地方政府一般债券转贷收入</t>
  </si>
  <si>
    <t>上解支出</t>
  </si>
  <si>
    <t>上年结余收入</t>
  </si>
  <si>
    <t>补充预算稳定调节基金</t>
  </si>
  <si>
    <t>动用预算稳定调节基金</t>
  </si>
  <si>
    <t>上年结转支出</t>
  </si>
  <si>
    <t>调入资金</t>
  </si>
  <si>
    <t>结转下年支出</t>
  </si>
  <si>
    <t>收入合计</t>
  </si>
  <si>
    <t>支出合计</t>
  </si>
  <si>
    <t>207 文化旅游体育与传媒支出</t>
  </si>
  <si>
    <t>国有土地使用权出让收入</t>
  </si>
  <si>
    <t>208 社会保障和就业</t>
  </si>
  <si>
    <t>彩票公益金收入</t>
  </si>
  <si>
    <t>212 征地拆迁补偿等支出</t>
  </si>
  <si>
    <t>城市基础设施配套费收入</t>
  </si>
  <si>
    <t>232 债务付息支出及费用</t>
  </si>
  <si>
    <t>政府性基金预算收入</t>
  </si>
  <si>
    <t>政府性基金预算支出</t>
  </si>
  <si>
    <t>政府性基金转移收入</t>
  </si>
  <si>
    <t>231地方政府专项债务还本支出</t>
  </si>
  <si>
    <t>上年结余</t>
  </si>
  <si>
    <t>债务转贷收入</t>
  </si>
  <si>
    <t>调出一般公共预算</t>
  </si>
  <si>
    <t>国有资本经营预算收入</t>
  </si>
  <si>
    <t>国有资本经营预算支出</t>
  </si>
  <si>
    <t>上级收入</t>
  </si>
  <si>
    <t>社会保险基金收入</t>
  </si>
  <si>
    <t>社会保险基金支出</t>
  </si>
  <si>
    <t>注：调入资金63112万元=国有资本经营预算调入112万元+存量资金暂存款调入61000万元+财政专户调入2000万元.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</si>
</sst>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8"/>
      <name val="方正小标宋_GBK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color rgb="FFFF000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8"/>
      <name val="宋体"/>
      <charset val="134"/>
    </font>
    <font>
      <b/>
      <sz val="9"/>
      <color rgb="FFFF0000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9"/>
      <name val="仿宋_GB2312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5" fillId="25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58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9525</xdr:colOff>
      <xdr:row>4</xdr:row>
      <xdr:rowOff>18415</xdr:rowOff>
    </xdr:from>
    <xdr:to>
      <xdr:col>3</xdr:col>
      <xdr:colOff>9525</xdr:colOff>
      <xdr:row>31</xdr:row>
      <xdr:rowOff>0</xdr:rowOff>
    </xdr:to>
    <xdr:sp>
      <xdr:nvSpPr>
        <xdr:cNvPr id="2" name="Line 1"/>
        <xdr:cNvSpPr/>
      </xdr:nvSpPr>
      <xdr:spPr>
        <a:xfrm>
          <a:off x="2838450" y="1009015"/>
          <a:ext cx="0" cy="502348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56"/>
  <sheetViews>
    <sheetView tabSelected="1" topLeftCell="A15" workbookViewId="0">
      <selection activeCell="D31" sqref="D31"/>
    </sheetView>
  </sheetViews>
  <sheetFormatPr defaultColWidth="9" defaultRowHeight="14.25"/>
  <cols>
    <col min="1" max="1" width="18.5" style="1" customWidth="1"/>
    <col min="2" max="2" width="8.875" style="1" customWidth="1"/>
    <col min="3" max="3" width="9.75" style="1" customWidth="1"/>
    <col min="4" max="4" width="23" style="1" customWidth="1"/>
    <col min="5" max="5" width="9.375" style="1" customWidth="1"/>
    <col min="6" max="6" width="9.75" style="1" customWidth="1"/>
    <col min="7" max="7" width="8.125" style="1" customWidth="1"/>
    <col min="8" max="8" width="7.875" style="1" customWidth="1"/>
    <col min="9" max="9" width="6.875" style="1" customWidth="1"/>
    <col min="10" max="10" width="6.75" style="1" customWidth="1"/>
    <col min="11" max="11" width="7.75" style="1" customWidth="1"/>
    <col min="12" max="250" width="9" style="1"/>
    <col min="251" max="16384" width="9" style="2"/>
  </cols>
  <sheetData>
    <row r="1" s="1" customFormat="1" ht="17" customHeight="1" spans="1:252">
      <c r="A1" s="3" t="s">
        <v>0</v>
      </c>
      <c r="IQ1" s="2"/>
      <c r="IR1" s="2"/>
    </row>
    <row r="2" s="1" customFormat="1" ht="30" customHeight="1" spans="1:252">
      <c r="A2" s="4" t="s">
        <v>1</v>
      </c>
      <c r="B2" s="4"/>
      <c r="C2" s="4"/>
      <c r="D2" s="4"/>
      <c r="E2" s="4"/>
      <c r="F2" s="4"/>
      <c r="G2" s="4"/>
      <c r="H2" s="4"/>
      <c r="IQ2" s="2"/>
      <c r="IR2" s="2"/>
    </row>
    <row r="3" s="1" customFormat="1" ht="12" customHeight="1" spans="5:252">
      <c r="E3" s="5"/>
      <c r="F3" s="6" t="s">
        <v>2</v>
      </c>
      <c r="G3" s="6"/>
      <c r="H3" s="6"/>
      <c r="IQ3" s="2"/>
      <c r="IR3" s="2"/>
    </row>
    <row r="4" s="1" customFormat="1" ht="19" customHeight="1" spans="1:252">
      <c r="A4" s="7" t="s">
        <v>3</v>
      </c>
      <c r="B4" s="7"/>
      <c r="C4" s="7"/>
      <c r="D4" s="8" t="s">
        <v>4</v>
      </c>
      <c r="E4" s="7"/>
      <c r="F4" s="7"/>
      <c r="G4" s="7"/>
      <c r="H4" s="7"/>
      <c r="IQ4" s="2"/>
      <c r="IR4" s="2"/>
    </row>
    <row r="5" s="1" customFormat="1" ht="15" customHeight="1" spans="1:252">
      <c r="A5" s="9" t="s">
        <v>5</v>
      </c>
      <c r="B5" s="10" t="s">
        <v>6</v>
      </c>
      <c r="C5" s="10" t="s">
        <v>7</v>
      </c>
      <c r="D5" s="11" t="s">
        <v>5</v>
      </c>
      <c r="E5" s="12" t="s">
        <v>6</v>
      </c>
      <c r="F5" s="13" t="s">
        <v>7</v>
      </c>
      <c r="G5" s="9" t="s">
        <v>8</v>
      </c>
      <c r="H5" s="9"/>
      <c r="IQ5" s="2"/>
      <c r="IR5" s="2"/>
    </row>
    <row r="6" s="1" customFormat="1" ht="10" customHeight="1" spans="1:252">
      <c r="A6" s="11"/>
      <c r="B6" s="14"/>
      <c r="C6" s="14"/>
      <c r="D6" s="15"/>
      <c r="E6" s="16"/>
      <c r="F6" s="17"/>
      <c r="G6" s="11" t="s">
        <v>9</v>
      </c>
      <c r="H6" s="11" t="s">
        <v>10</v>
      </c>
      <c r="IQ6" s="2"/>
      <c r="IR6" s="2"/>
    </row>
    <row r="7" s="1" customFormat="1" ht="15" customHeight="1" spans="1:252">
      <c r="A7" s="18" t="s">
        <v>11</v>
      </c>
      <c r="B7" s="19">
        <f>SUM(B8:B23)</f>
        <v>110800</v>
      </c>
      <c r="C7" s="19">
        <f>SUM(C8:C24)</f>
        <v>17000</v>
      </c>
      <c r="D7" s="20" t="s">
        <v>12</v>
      </c>
      <c r="E7" s="21">
        <v>38605</v>
      </c>
      <c r="F7" s="22">
        <v>24644</v>
      </c>
      <c r="G7" s="23">
        <f>F7-E7</f>
        <v>-13961</v>
      </c>
      <c r="H7" s="24">
        <f t="shared" ref="H7:H20" si="0">G7/E7*100</f>
        <v>-36.163709364072</v>
      </c>
      <c r="IQ7" s="2"/>
      <c r="IR7" s="2"/>
    </row>
    <row r="8" s="1" customFormat="1" ht="15" customHeight="1" spans="1:252">
      <c r="A8" s="18" t="s">
        <v>13</v>
      </c>
      <c r="B8" s="18">
        <v>45100</v>
      </c>
      <c r="C8" s="18"/>
      <c r="D8" s="20" t="s">
        <v>14</v>
      </c>
      <c r="E8" s="21">
        <v>0</v>
      </c>
      <c r="F8" s="21">
        <v>0</v>
      </c>
      <c r="G8" s="23"/>
      <c r="H8" s="24"/>
      <c r="IQ8" s="2"/>
      <c r="IR8" s="2"/>
    </row>
    <row r="9" s="1" customFormat="1" ht="15" customHeight="1" spans="1:252">
      <c r="A9" s="18" t="s">
        <v>15</v>
      </c>
      <c r="B9" s="18"/>
      <c r="C9" s="18"/>
      <c r="D9" s="20" t="s">
        <v>16</v>
      </c>
      <c r="E9" s="21">
        <v>18429</v>
      </c>
      <c r="F9" s="21">
        <v>17971</v>
      </c>
      <c r="G9" s="23">
        <f t="shared" ref="G7:G28" si="1">F9-E9</f>
        <v>-458</v>
      </c>
      <c r="H9" s="24">
        <f t="shared" si="0"/>
        <v>-2.48521352216615</v>
      </c>
      <c r="IQ9" s="2"/>
      <c r="IR9" s="2"/>
    </row>
    <row r="10" s="1" customFormat="1" ht="15" customHeight="1" spans="1:252">
      <c r="A10" s="18" t="s">
        <v>17</v>
      </c>
      <c r="B10" s="18">
        <v>4200</v>
      </c>
      <c r="C10" s="18">
        <v>3800</v>
      </c>
      <c r="D10" s="20" t="s">
        <v>18</v>
      </c>
      <c r="E10" s="21">
        <v>61954</v>
      </c>
      <c r="F10" s="22">
        <v>64011</v>
      </c>
      <c r="G10" s="23">
        <f t="shared" si="1"/>
        <v>2057</v>
      </c>
      <c r="H10" s="24">
        <f t="shared" si="0"/>
        <v>3.32020531361978</v>
      </c>
      <c r="IQ10" s="2"/>
      <c r="IR10" s="2"/>
    </row>
    <row r="11" s="1" customFormat="1" ht="15" customHeight="1" spans="1:252">
      <c r="A11" s="18" t="s">
        <v>19</v>
      </c>
      <c r="B11" s="18">
        <v>1700</v>
      </c>
      <c r="C11" s="18">
        <v>1000</v>
      </c>
      <c r="D11" s="20" t="s">
        <v>20</v>
      </c>
      <c r="E11" s="21">
        <v>1121</v>
      </c>
      <c r="F11" s="21">
        <v>625.1</v>
      </c>
      <c r="G11" s="23">
        <f t="shared" si="1"/>
        <v>-495.9</v>
      </c>
      <c r="H11" s="24">
        <f t="shared" si="0"/>
        <v>-44.2372881355932</v>
      </c>
      <c r="IQ11" s="2"/>
      <c r="IR11" s="2"/>
    </row>
    <row r="12" s="1" customFormat="1" ht="15" customHeight="1" spans="1:252">
      <c r="A12" s="18" t="s">
        <v>21</v>
      </c>
      <c r="B12" s="18">
        <v>280</v>
      </c>
      <c r="C12" s="18">
        <v>200</v>
      </c>
      <c r="D12" s="20" t="s">
        <v>22</v>
      </c>
      <c r="E12" s="21">
        <v>2019</v>
      </c>
      <c r="F12" s="21">
        <v>1998.6</v>
      </c>
      <c r="G12" s="23">
        <f t="shared" si="1"/>
        <v>-20.4000000000001</v>
      </c>
      <c r="H12" s="24">
        <f t="shared" si="0"/>
        <v>-1.01040118870729</v>
      </c>
      <c r="IQ12" s="2"/>
      <c r="IR12" s="2"/>
    </row>
    <row r="13" s="1" customFormat="1" ht="15" customHeight="1" spans="1:252">
      <c r="A13" s="18" t="s">
        <v>23</v>
      </c>
      <c r="B13" s="18">
        <v>6300</v>
      </c>
      <c r="C13" s="18">
        <v>2900</v>
      </c>
      <c r="D13" s="20" t="s">
        <v>24</v>
      </c>
      <c r="E13" s="21">
        <v>25548</v>
      </c>
      <c r="F13" s="22">
        <v>38587</v>
      </c>
      <c r="G13" s="23">
        <f t="shared" si="1"/>
        <v>13039</v>
      </c>
      <c r="H13" s="24">
        <f t="shared" si="0"/>
        <v>51.0372631908564</v>
      </c>
      <c r="IQ13" s="2"/>
      <c r="IR13" s="2"/>
    </row>
    <row r="14" s="1" customFormat="1" ht="15" customHeight="1" spans="1:252">
      <c r="A14" s="18" t="s">
        <v>25</v>
      </c>
      <c r="B14" s="18">
        <v>6900</v>
      </c>
      <c r="C14" s="18">
        <v>3100</v>
      </c>
      <c r="D14" s="20" t="s">
        <v>26</v>
      </c>
      <c r="E14" s="21">
        <v>9736</v>
      </c>
      <c r="F14" s="22">
        <v>11206</v>
      </c>
      <c r="G14" s="23">
        <f t="shared" si="1"/>
        <v>1470</v>
      </c>
      <c r="H14" s="24">
        <f t="shared" si="0"/>
        <v>15.0986031224322</v>
      </c>
      <c r="IQ14" s="2"/>
      <c r="IR14" s="2"/>
    </row>
    <row r="15" s="1" customFormat="1" ht="15" customHeight="1" spans="1:252">
      <c r="A15" s="18" t="s">
        <v>27</v>
      </c>
      <c r="B15" s="18">
        <v>2650</v>
      </c>
      <c r="C15" s="18">
        <v>1100</v>
      </c>
      <c r="D15" s="20" t="s">
        <v>28</v>
      </c>
      <c r="E15" s="21">
        <v>3040</v>
      </c>
      <c r="F15" s="21">
        <v>712</v>
      </c>
      <c r="G15" s="23">
        <f t="shared" si="1"/>
        <v>-2328</v>
      </c>
      <c r="H15" s="24">
        <f t="shared" si="0"/>
        <v>-76.5789473684211</v>
      </c>
      <c r="IQ15" s="2"/>
      <c r="IR15" s="2"/>
    </row>
    <row r="16" s="1" customFormat="1" ht="15" customHeight="1" spans="1:252">
      <c r="A16" s="18" t="s">
        <v>29</v>
      </c>
      <c r="B16" s="18">
        <v>9500</v>
      </c>
      <c r="C16" s="18">
        <v>4000</v>
      </c>
      <c r="D16" s="20" t="s">
        <v>30</v>
      </c>
      <c r="E16" s="21">
        <v>21259</v>
      </c>
      <c r="F16" s="21">
        <v>6715.7</v>
      </c>
      <c r="G16" s="23">
        <f t="shared" si="1"/>
        <v>-14543.3</v>
      </c>
      <c r="H16" s="24">
        <f t="shared" si="0"/>
        <v>-68.4100851404111</v>
      </c>
      <c r="IQ16" s="2"/>
      <c r="IR16" s="2"/>
    </row>
    <row r="17" s="1" customFormat="1" ht="15" customHeight="1" spans="1:252">
      <c r="A17" s="18" t="s">
        <v>31</v>
      </c>
      <c r="B17" s="18">
        <v>9800</v>
      </c>
      <c r="C17" s="18">
        <v>6000</v>
      </c>
      <c r="D17" s="20" t="s">
        <v>32</v>
      </c>
      <c r="E17" s="21">
        <v>25488</v>
      </c>
      <c r="F17" s="22">
        <v>19901</v>
      </c>
      <c r="G17" s="23">
        <f t="shared" si="1"/>
        <v>-5587</v>
      </c>
      <c r="H17" s="24">
        <f t="shared" si="0"/>
        <v>-21.9201192718142</v>
      </c>
      <c r="IQ17" s="2"/>
      <c r="IR17" s="2"/>
    </row>
    <row r="18" s="1" customFormat="1" ht="15" customHeight="1" spans="1:252">
      <c r="A18" s="18" t="s">
        <v>33</v>
      </c>
      <c r="B18" s="18">
        <v>2300</v>
      </c>
      <c r="C18" s="18">
        <v>2000</v>
      </c>
      <c r="D18" s="20" t="s">
        <v>34</v>
      </c>
      <c r="E18" s="21">
        <v>1293</v>
      </c>
      <c r="F18" s="21">
        <v>1314.6</v>
      </c>
      <c r="G18" s="23">
        <f t="shared" si="1"/>
        <v>21.5999999999999</v>
      </c>
      <c r="H18" s="24">
        <f t="shared" si="0"/>
        <v>1.67053364269141</v>
      </c>
      <c r="IQ18" s="2"/>
      <c r="IR18" s="2"/>
    </row>
    <row r="19" s="1" customFormat="1" ht="15" customHeight="1" spans="1:252">
      <c r="A19" s="18" t="s">
        <v>35</v>
      </c>
      <c r="B19" s="18">
        <v>5710</v>
      </c>
      <c r="C19" s="18">
        <v>400</v>
      </c>
      <c r="D19" s="25" t="s">
        <v>36</v>
      </c>
      <c r="E19" s="21">
        <v>4000</v>
      </c>
      <c r="F19" s="21">
        <v>5362</v>
      </c>
      <c r="G19" s="23">
        <f t="shared" si="1"/>
        <v>1362</v>
      </c>
      <c r="H19" s="24">
        <f t="shared" si="0"/>
        <v>34.05</v>
      </c>
      <c r="IQ19" s="2"/>
      <c r="IR19" s="2"/>
    </row>
    <row r="20" s="1" customFormat="1" ht="15" customHeight="1" spans="1:252">
      <c r="A20" s="18" t="s">
        <v>37</v>
      </c>
      <c r="B20" s="18">
        <v>13790</v>
      </c>
      <c r="C20" s="18">
        <v>5360</v>
      </c>
      <c r="D20" s="18" t="s">
        <v>38</v>
      </c>
      <c r="E20" s="21">
        <v>1178</v>
      </c>
      <c r="F20" s="21">
        <v>1062.9</v>
      </c>
      <c r="G20" s="23">
        <f t="shared" si="1"/>
        <v>-115.1</v>
      </c>
      <c r="H20" s="24">
        <f t="shared" si="0"/>
        <v>-9.77079796264855</v>
      </c>
      <c r="IQ20" s="2"/>
      <c r="IR20" s="2"/>
    </row>
    <row r="21" s="1" customFormat="1" ht="15" customHeight="1" spans="1:252">
      <c r="A21" s="18" t="s">
        <v>39</v>
      </c>
      <c r="B21" s="18">
        <v>2400</v>
      </c>
      <c r="C21" s="18">
        <v>1300</v>
      </c>
      <c r="D21" s="18" t="s">
        <v>40</v>
      </c>
      <c r="E21" s="21"/>
      <c r="F21" s="21">
        <v>1</v>
      </c>
      <c r="G21" s="23">
        <f t="shared" si="1"/>
        <v>1</v>
      </c>
      <c r="H21" s="24"/>
      <c r="IQ21" s="2"/>
      <c r="IR21" s="2"/>
    </row>
    <row r="22" s="1" customFormat="1" ht="15" customHeight="1" spans="1:252">
      <c r="A22" s="18" t="s">
        <v>41</v>
      </c>
      <c r="B22" s="18">
        <v>130</v>
      </c>
      <c r="C22" s="18">
        <v>50</v>
      </c>
      <c r="D22" s="20" t="s">
        <v>42</v>
      </c>
      <c r="E22" s="21">
        <v>1802</v>
      </c>
      <c r="F22" s="21">
        <v>1295.5</v>
      </c>
      <c r="G22" s="23">
        <f t="shared" si="1"/>
        <v>-506.5</v>
      </c>
      <c r="H22" s="24">
        <f>G22/E22*100</f>
        <v>-28.1076581576027</v>
      </c>
      <c r="IQ22" s="2"/>
      <c r="IR22" s="2"/>
    </row>
    <row r="23" s="1" customFormat="1" ht="15" customHeight="1" spans="1:252">
      <c r="A23" s="18" t="s">
        <v>43</v>
      </c>
      <c r="B23" s="18">
        <v>40</v>
      </c>
      <c r="C23" s="18">
        <v>150</v>
      </c>
      <c r="D23" s="20" t="s">
        <v>44</v>
      </c>
      <c r="E23" s="21">
        <v>9638</v>
      </c>
      <c r="F23" s="21">
        <v>9302</v>
      </c>
      <c r="G23" s="23">
        <f t="shared" si="1"/>
        <v>-336</v>
      </c>
      <c r="H23" s="24">
        <f>G23/E23*100</f>
        <v>-3.48620045652625</v>
      </c>
      <c r="IQ23" s="2"/>
      <c r="IR23" s="2"/>
    </row>
    <row r="24" s="1" customFormat="1" ht="15" customHeight="1" spans="1:252">
      <c r="A24" s="18" t="s">
        <v>45</v>
      </c>
      <c r="B24" s="18">
        <v>0</v>
      </c>
      <c r="C24" s="18">
        <v>-14360</v>
      </c>
      <c r="D24" s="18" t="s">
        <v>46</v>
      </c>
      <c r="E24" s="21">
        <v>232</v>
      </c>
      <c r="F24" s="21">
        <v>232</v>
      </c>
      <c r="G24" s="23">
        <f>F24-E24</f>
        <v>0</v>
      </c>
      <c r="H24" s="24">
        <v>0</v>
      </c>
      <c r="IQ24" s="2"/>
      <c r="IR24" s="2"/>
    </row>
    <row r="25" s="1" customFormat="1" ht="15" customHeight="1" spans="1:252">
      <c r="A25" s="18" t="s">
        <v>47</v>
      </c>
      <c r="B25" s="19">
        <v>37200</v>
      </c>
      <c r="C25" s="18">
        <v>21000</v>
      </c>
      <c r="D25" s="18" t="s">
        <v>48</v>
      </c>
      <c r="E25" s="21">
        <v>1436</v>
      </c>
      <c r="F25" s="21">
        <v>2022.7</v>
      </c>
      <c r="G25" s="23">
        <f>F25-E25</f>
        <v>586.7</v>
      </c>
      <c r="H25" s="24">
        <f>G25/E25*100</f>
        <v>40.8565459610028</v>
      </c>
      <c r="IQ25" s="2"/>
      <c r="IR25" s="2"/>
    </row>
    <row r="26" s="1" customFormat="1" ht="15" customHeight="1" spans="1:252">
      <c r="A26" s="18"/>
      <c r="B26" s="19"/>
      <c r="C26" s="19"/>
      <c r="D26" s="18" t="s">
        <v>49</v>
      </c>
      <c r="E26" s="21">
        <v>2219</v>
      </c>
      <c r="F26" s="21">
        <v>0</v>
      </c>
      <c r="G26" s="23">
        <f>F26-E26</f>
        <v>-2219</v>
      </c>
      <c r="H26" s="24">
        <f>G26/E26*100</f>
        <v>-100</v>
      </c>
      <c r="IQ26" s="2"/>
      <c r="IR26" s="2"/>
    </row>
    <row r="27" s="1" customFormat="1" ht="15" customHeight="1" spans="1:252">
      <c r="A27" s="18"/>
      <c r="B27" s="19"/>
      <c r="C27" s="19"/>
      <c r="D27" s="20" t="s">
        <v>50</v>
      </c>
      <c r="E27" s="21">
        <v>44123</v>
      </c>
      <c r="F27" s="21">
        <v>15</v>
      </c>
      <c r="G27" s="23">
        <f>F27-E27</f>
        <v>-44108</v>
      </c>
      <c r="H27" s="24">
        <f>G27/E27*100</f>
        <v>-99.9660041248328</v>
      </c>
      <c r="IQ27" s="2"/>
      <c r="IR27" s="2"/>
    </row>
    <row r="28" s="1" customFormat="1" ht="15" customHeight="1" spans="1:252">
      <c r="A28" s="18"/>
      <c r="B28" s="19"/>
      <c r="C28" s="19"/>
      <c r="D28" s="20" t="s">
        <v>51</v>
      </c>
      <c r="E28" s="21"/>
      <c r="F28" s="21">
        <v>0</v>
      </c>
      <c r="G28" s="23">
        <f>F28-E28</f>
        <v>0</v>
      </c>
      <c r="H28" s="24"/>
      <c r="IQ28" s="2"/>
      <c r="IR28" s="2"/>
    </row>
    <row r="29" s="1" customFormat="1" ht="12" customHeight="1" spans="1:252">
      <c r="A29" s="18"/>
      <c r="B29" s="19"/>
      <c r="C29" s="19"/>
      <c r="D29" s="20" t="s">
        <v>52</v>
      </c>
      <c r="E29" s="21"/>
      <c r="F29" s="21">
        <v>0</v>
      </c>
      <c r="G29" s="23"/>
      <c r="H29" s="24"/>
      <c r="IQ29" s="2"/>
      <c r="IR29" s="2"/>
    </row>
    <row r="30" s="1" customFormat="1" ht="15" customHeight="1" spans="1:252">
      <c r="A30" s="26" t="s">
        <v>53</v>
      </c>
      <c r="B30" s="26">
        <f>B7+B25</f>
        <v>148000</v>
      </c>
      <c r="C30" s="26">
        <f>C7+C25</f>
        <v>38000</v>
      </c>
      <c r="D30" s="20" t="s">
        <v>54</v>
      </c>
      <c r="E30" s="21">
        <v>15404</v>
      </c>
      <c r="F30" s="19">
        <v>15404</v>
      </c>
      <c r="G30" s="23">
        <f>F30-E30</f>
        <v>0</v>
      </c>
      <c r="H30" s="24"/>
      <c r="L30" s="51"/>
      <c r="IQ30" s="2"/>
      <c r="IR30" s="2"/>
    </row>
    <row r="31" s="1" customFormat="1" ht="15" customHeight="1" spans="1:252">
      <c r="A31" s="26" t="s">
        <v>55</v>
      </c>
      <c r="B31" s="26">
        <v>17262</v>
      </c>
      <c r="C31" s="26">
        <v>17262</v>
      </c>
      <c r="D31" s="27" t="s">
        <v>56</v>
      </c>
      <c r="E31" s="28">
        <v>3.2</v>
      </c>
      <c r="F31" s="29">
        <v>3</v>
      </c>
      <c r="G31" s="30"/>
      <c r="H31" s="24"/>
      <c r="IQ31" s="2"/>
      <c r="IR31" s="2"/>
    </row>
    <row r="32" s="1" customFormat="1" ht="15" customHeight="1" spans="1:252">
      <c r="A32" s="26" t="s">
        <v>57</v>
      </c>
      <c r="B32" s="26">
        <v>44513</v>
      </c>
      <c r="C32" s="31">
        <v>30000</v>
      </c>
      <c r="D32" s="32" t="s">
        <v>58</v>
      </c>
      <c r="E32" s="33">
        <f>SUM(E7:E31)</f>
        <v>288527.2</v>
      </c>
      <c r="F32" s="33">
        <f>SUM(F7:F31)</f>
        <v>222386.1</v>
      </c>
      <c r="G32" s="33">
        <f>F32-E32</f>
        <v>-66141.1</v>
      </c>
      <c r="H32" s="34">
        <f>G32/E32*100</f>
        <v>-22.9236966220169</v>
      </c>
      <c r="J32" s="52"/>
      <c r="IQ32" s="2"/>
      <c r="IR32" s="2"/>
    </row>
    <row r="33" s="1" customFormat="1" ht="15" customHeight="1" spans="1:252">
      <c r="A33" s="26" t="s">
        <v>59</v>
      </c>
      <c r="B33" s="26">
        <f>67167</f>
        <v>67167</v>
      </c>
      <c r="C33" s="31">
        <v>136018</v>
      </c>
      <c r="D33" s="35" t="s">
        <v>52</v>
      </c>
      <c r="E33" s="33">
        <v>8100</v>
      </c>
      <c r="F33" s="33">
        <v>48300</v>
      </c>
      <c r="G33" s="33"/>
      <c r="H33" s="34"/>
      <c r="J33" s="51"/>
      <c r="IQ33" s="2"/>
      <c r="IR33" s="2"/>
    </row>
    <row r="34" s="1" customFormat="1" ht="15" customHeight="1" spans="1:252">
      <c r="A34" s="36" t="s">
        <v>60</v>
      </c>
      <c r="B34" s="26"/>
      <c r="C34" s="31">
        <v>39800</v>
      </c>
      <c r="D34" s="32" t="s">
        <v>61</v>
      </c>
      <c r="E34" s="33">
        <v>15815</v>
      </c>
      <c r="F34" s="33">
        <v>36854</v>
      </c>
      <c r="G34" s="33"/>
      <c r="H34" s="34"/>
      <c r="IQ34" s="2"/>
      <c r="IR34" s="2"/>
    </row>
    <row r="35" s="1" customFormat="1" ht="15" customHeight="1" spans="1:252">
      <c r="A35" s="26" t="s">
        <v>62</v>
      </c>
      <c r="B35" s="26">
        <v>11891</v>
      </c>
      <c r="C35" s="31">
        <v>9391</v>
      </c>
      <c r="D35" s="32" t="s">
        <v>63</v>
      </c>
      <c r="E35" s="33"/>
      <c r="F35" s="37">
        <v>915</v>
      </c>
      <c r="G35" s="33"/>
      <c r="H35" s="34"/>
      <c r="IQ35" s="2"/>
      <c r="IR35" s="2"/>
    </row>
    <row r="36" s="1" customFormat="1" ht="13" customHeight="1" spans="1:252">
      <c r="A36" s="38" t="s">
        <v>64</v>
      </c>
      <c r="B36" s="26"/>
      <c r="C36" s="31">
        <v>3000</v>
      </c>
      <c r="D36" s="32" t="s">
        <v>65</v>
      </c>
      <c r="E36" s="33">
        <v>11891</v>
      </c>
      <c r="F36" s="33"/>
      <c r="G36" s="33"/>
      <c r="H36" s="34"/>
      <c r="IQ36" s="2"/>
      <c r="IR36" s="2"/>
    </row>
    <row r="37" s="1" customFormat="1" ht="15" customHeight="1" spans="1:252">
      <c r="A37" s="26" t="s">
        <v>66</v>
      </c>
      <c r="B37" s="26">
        <f>6000+24000+5500</f>
        <v>35500</v>
      </c>
      <c r="C37" s="39">
        <v>63112</v>
      </c>
      <c r="D37" s="32" t="s">
        <v>67</v>
      </c>
      <c r="E37" s="33"/>
      <c r="F37" s="33">
        <v>28128</v>
      </c>
      <c r="G37" s="33"/>
      <c r="H37" s="34"/>
      <c r="IQ37" s="2"/>
      <c r="IR37" s="2"/>
    </row>
    <row r="38" s="1" customFormat="1" ht="15" customHeight="1" spans="1:252">
      <c r="A38" s="40" t="s">
        <v>68</v>
      </c>
      <c r="B38" s="26">
        <f>SUM(B30:B37)</f>
        <v>324333</v>
      </c>
      <c r="C38" s="31">
        <f>SUM(C30:C37)</f>
        <v>336583</v>
      </c>
      <c r="D38" s="41" t="s">
        <v>69</v>
      </c>
      <c r="E38" s="33">
        <f>SUM(E32:E36)</f>
        <v>324333.2</v>
      </c>
      <c r="F38" s="33">
        <f>SUM(F32:F37)</f>
        <v>336583.1</v>
      </c>
      <c r="G38" s="33">
        <f>C38-F38</f>
        <v>-0.100000000034925</v>
      </c>
      <c r="H38" s="34"/>
      <c r="IQ38" s="2"/>
      <c r="IR38" s="2"/>
    </row>
    <row r="39" s="1" customFormat="1" ht="12" customHeight="1" spans="1:252">
      <c r="A39" s="40"/>
      <c r="B39" s="26"/>
      <c r="C39" s="31"/>
      <c r="D39" s="42" t="s">
        <v>70</v>
      </c>
      <c r="E39" s="31"/>
      <c r="F39" s="43">
        <v>45</v>
      </c>
      <c r="G39" s="29"/>
      <c r="H39" s="19"/>
      <c r="IQ39" s="2"/>
      <c r="IR39" s="2"/>
    </row>
    <row r="40" s="1" customFormat="1" ht="16" customHeight="1" spans="1:252">
      <c r="A40" s="18" t="s">
        <v>71</v>
      </c>
      <c r="B40" s="19">
        <v>130000</v>
      </c>
      <c r="C40" s="44">
        <v>27284</v>
      </c>
      <c r="D40" s="42" t="s">
        <v>72</v>
      </c>
      <c r="E40" s="29"/>
      <c r="F40" s="43">
        <v>350</v>
      </c>
      <c r="G40" s="29"/>
      <c r="H40" s="19"/>
      <c r="IQ40" s="2"/>
      <c r="IR40" s="2"/>
    </row>
    <row r="41" s="1" customFormat="1" ht="12" customHeight="1" spans="1:252">
      <c r="A41" s="18" t="s">
        <v>73</v>
      </c>
      <c r="B41" s="19"/>
      <c r="C41" s="29">
        <v>182</v>
      </c>
      <c r="D41" s="42" t="s">
        <v>74</v>
      </c>
      <c r="E41" s="29">
        <f>115244-5124</f>
        <v>110120</v>
      </c>
      <c r="F41" s="43">
        <v>22745</v>
      </c>
      <c r="G41" s="29"/>
      <c r="H41" s="19"/>
      <c r="IQ41" s="2"/>
      <c r="IR41" s="2"/>
    </row>
    <row r="42" s="1" customFormat="1" ht="12" customHeight="1" spans="1:252">
      <c r="A42" s="19" t="s">
        <v>75</v>
      </c>
      <c r="B42" s="19"/>
      <c r="C42" s="29">
        <v>2669</v>
      </c>
      <c r="D42" s="42" t="s">
        <v>32</v>
      </c>
      <c r="E42" s="29"/>
      <c r="F42" s="43">
        <v>171</v>
      </c>
      <c r="G42" s="29"/>
      <c r="H42" s="19"/>
      <c r="IQ42" s="2"/>
      <c r="IR42" s="2"/>
    </row>
    <row r="43" s="1" customFormat="1" ht="15" customHeight="1" spans="1:252">
      <c r="A43" s="18"/>
      <c r="B43" s="19"/>
      <c r="C43" s="29"/>
      <c r="D43" s="42" t="s">
        <v>50</v>
      </c>
      <c r="E43" s="29">
        <v>200</v>
      </c>
      <c r="F43" s="43">
        <v>455</v>
      </c>
      <c r="G43" s="29"/>
      <c r="H43" s="19"/>
      <c r="IQ43" s="2"/>
      <c r="IR43" s="2"/>
    </row>
    <row r="44" s="1" customFormat="1" ht="15" customHeight="1" spans="1:252">
      <c r="A44" s="18"/>
      <c r="B44" s="19"/>
      <c r="C44" s="29"/>
      <c r="D44" s="42" t="s">
        <v>76</v>
      </c>
      <c r="E44" s="29">
        <v>8670</v>
      </c>
      <c r="F44" s="29">
        <v>8670</v>
      </c>
      <c r="G44" s="29"/>
      <c r="H44" s="19"/>
      <c r="IQ44" s="2"/>
      <c r="IR44" s="2"/>
    </row>
    <row r="45" s="1" customFormat="1" ht="15" customHeight="1" spans="1:252">
      <c r="A45" s="26" t="s">
        <v>77</v>
      </c>
      <c r="B45" s="26">
        <f>SUM(B40:B44)</f>
        <v>130000</v>
      </c>
      <c r="C45" s="39">
        <v>30135</v>
      </c>
      <c r="D45" s="31" t="s">
        <v>78</v>
      </c>
      <c r="E45" s="31">
        <f>SUM(E39:E44)</f>
        <v>118990</v>
      </c>
      <c r="F45" s="31">
        <f>SUM(F39:F44)</f>
        <v>32436</v>
      </c>
      <c r="G45" s="29"/>
      <c r="H45" s="19"/>
      <c r="IQ45" s="2"/>
      <c r="IR45" s="2"/>
    </row>
    <row r="46" s="1" customFormat="1" ht="15" customHeight="1" spans="1:252">
      <c r="A46" s="26" t="s">
        <v>79</v>
      </c>
      <c r="B46" s="26"/>
      <c r="C46" s="31">
        <v>4915</v>
      </c>
      <c r="D46" s="45" t="s">
        <v>80</v>
      </c>
      <c r="E46" s="31">
        <v>2200</v>
      </c>
      <c r="F46" s="31">
        <v>31200</v>
      </c>
      <c r="G46" s="29"/>
      <c r="H46" s="19"/>
      <c r="IQ46" s="2"/>
      <c r="IR46" s="2"/>
    </row>
    <row r="47" s="1" customFormat="1" ht="15" customHeight="1" spans="1:252">
      <c r="A47" s="26" t="s">
        <v>81</v>
      </c>
      <c r="B47" s="26">
        <v>2314</v>
      </c>
      <c r="C47" s="31">
        <v>5022</v>
      </c>
      <c r="D47" s="31" t="s">
        <v>61</v>
      </c>
      <c r="E47" s="31">
        <v>5124</v>
      </c>
      <c r="F47" s="31">
        <v>2146</v>
      </c>
      <c r="G47" s="31"/>
      <c r="H47" s="26"/>
      <c r="IQ47" s="2"/>
      <c r="IR47" s="2"/>
    </row>
    <row r="48" s="1" customFormat="1" spans="1:252">
      <c r="A48" s="26" t="s">
        <v>82</v>
      </c>
      <c r="B48" s="26"/>
      <c r="C48" s="31">
        <v>28200</v>
      </c>
      <c r="D48" s="31" t="s">
        <v>67</v>
      </c>
      <c r="E48" s="31"/>
      <c r="F48" s="31">
        <v>4495</v>
      </c>
      <c r="G48" s="31"/>
      <c r="H48" s="26"/>
      <c r="IQ48" s="2"/>
      <c r="IR48" s="2"/>
    </row>
    <row r="49" s="1" customFormat="1" ht="12" customHeight="1" spans="1:252">
      <c r="A49" s="26" t="s">
        <v>66</v>
      </c>
      <c r="B49" s="26"/>
      <c r="C49" s="39">
        <v>2005</v>
      </c>
      <c r="D49" s="31" t="s">
        <v>83</v>
      </c>
      <c r="E49" s="31">
        <v>6000</v>
      </c>
      <c r="F49" s="31"/>
      <c r="G49" s="31"/>
      <c r="H49" s="26"/>
      <c r="IQ49" s="2"/>
      <c r="IR49" s="2"/>
    </row>
    <row r="50" s="1" customFormat="1" spans="1:252">
      <c r="A50" s="40" t="s">
        <v>68</v>
      </c>
      <c r="B50" s="26">
        <f t="shared" ref="B50:F50" si="2">SUM(B45:B49)</f>
        <v>132314</v>
      </c>
      <c r="C50" s="26">
        <f t="shared" si="2"/>
        <v>70277</v>
      </c>
      <c r="D50" s="40" t="s">
        <v>69</v>
      </c>
      <c r="E50" s="26">
        <f t="shared" si="2"/>
        <v>132314</v>
      </c>
      <c r="F50" s="26">
        <f t="shared" si="2"/>
        <v>70277</v>
      </c>
      <c r="G50" s="26">
        <f>F50-E50</f>
        <v>-62037</v>
      </c>
      <c r="H50" s="26">
        <f>C50-F50</f>
        <v>0</v>
      </c>
      <c r="IQ50" s="2"/>
      <c r="IR50" s="2"/>
    </row>
    <row r="51" s="1" customFormat="1" ht="17" customHeight="1" spans="1:252">
      <c r="A51" s="46" t="s">
        <v>84</v>
      </c>
      <c r="B51" s="19">
        <v>320</v>
      </c>
      <c r="C51" s="19">
        <v>320</v>
      </c>
      <c r="D51" s="38" t="s">
        <v>85</v>
      </c>
      <c r="E51" s="19">
        <v>208</v>
      </c>
      <c r="F51" s="19">
        <v>283</v>
      </c>
      <c r="G51" s="47"/>
      <c r="H51" s="47"/>
      <c r="IQ51" s="2"/>
      <c r="IR51" s="2"/>
    </row>
    <row r="52" s="1" customFormat="1" ht="15" customHeight="1" spans="1:252">
      <c r="A52" s="19" t="s">
        <v>86</v>
      </c>
      <c r="B52" s="19"/>
      <c r="C52" s="19">
        <v>31</v>
      </c>
      <c r="D52" s="19" t="s">
        <v>83</v>
      </c>
      <c r="E52" s="19">
        <v>112</v>
      </c>
      <c r="F52" s="19">
        <v>112</v>
      </c>
      <c r="G52" s="47"/>
      <c r="H52" s="47"/>
      <c r="IQ52" s="2"/>
      <c r="IR52" s="2"/>
    </row>
    <row r="53" s="1" customFormat="1" ht="15" customHeight="1" spans="1:252">
      <c r="A53" s="19" t="s">
        <v>81</v>
      </c>
      <c r="B53" s="19"/>
      <c r="C53" s="19">
        <v>44</v>
      </c>
      <c r="D53" s="26" t="s">
        <v>67</v>
      </c>
      <c r="E53" s="19"/>
      <c r="F53" s="19"/>
      <c r="G53" s="47"/>
      <c r="H53" s="47"/>
      <c r="IQ53" s="2"/>
      <c r="IR53" s="2"/>
    </row>
    <row r="54" s="1" customFormat="1" ht="14" customHeight="1" spans="1:252">
      <c r="A54" s="40" t="s">
        <v>68</v>
      </c>
      <c r="B54" s="19">
        <f t="shared" ref="B54:F54" si="3">SUM(B51:B53)</f>
        <v>320</v>
      </c>
      <c r="C54" s="19">
        <f>C51+C52+C53</f>
        <v>395</v>
      </c>
      <c r="D54" s="48" t="s">
        <v>69</v>
      </c>
      <c r="E54" s="19">
        <f t="shared" si="3"/>
        <v>320</v>
      </c>
      <c r="F54" s="19">
        <f t="shared" si="3"/>
        <v>395</v>
      </c>
      <c r="G54" s="47"/>
      <c r="H54" s="47"/>
      <c r="IQ54" s="2"/>
      <c r="IR54" s="2"/>
    </row>
    <row r="55" s="1" customFormat="1" ht="16" customHeight="1" spans="1:252">
      <c r="A55" s="46" t="s">
        <v>87</v>
      </c>
      <c r="B55" s="19">
        <v>68446</v>
      </c>
      <c r="C55" s="49">
        <v>68446</v>
      </c>
      <c r="D55" s="46" t="s">
        <v>88</v>
      </c>
      <c r="E55" s="19">
        <v>68255</v>
      </c>
      <c r="F55" s="19">
        <v>68255</v>
      </c>
      <c r="G55" s="47"/>
      <c r="H55" s="47"/>
      <c r="IQ55" s="2"/>
      <c r="IR55" s="2"/>
    </row>
    <row r="56" s="1" customFormat="1" ht="25" customHeight="1" spans="1:252">
      <c r="A56" s="50" t="s">
        <v>89</v>
      </c>
      <c r="B56" s="50"/>
      <c r="C56" s="50"/>
      <c r="D56" s="50"/>
      <c r="E56" s="50"/>
      <c r="F56" s="50"/>
      <c r="G56" s="50"/>
      <c r="H56" s="50"/>
      <c r="IQ56" s="2"/>
      <c r="IR56" s="2"/>
    </row>
  </sheetData>
  <mergeCells count="12">
    <mergeCell ref="A2:H2"/>
    <mergeCell ref="F3:H3"/>
    <mergeCell ref="A4:C4"/>
    <mergeCell ref="D4:H4"/>
    <mergeCell ref="G5:H5"/>
    <mergeCell ref="A56:H56"/>
    <mergeCell ref="A5:A6"/>
    <mergeCell ref="B5:B6"/>
    <mergeCell ref="C5:C6"/>
    <mergeCell ref="D5:D6"/>
    <mergeCell ref="E5:E6"/>
    <mergeCell ref="F5:F6"/>
  </mergeCells>
  <printOptions horizontalCentered="1" verticalCentered="1"/>
  <pageMargins left="0.747916666666667" right="0.472222222222222" top="0.472222222222222" bottom="0.393055555555556" header="0.275" footer="0.156944444444444"/>
  <pageSetup paperSize="9" scale="9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2022-11-08T12:13:00Z</dcterms:created>
  <dcterms:modified xsi:type="dcterms:W3CDTF">2022-11-28T09:27:32Z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BDBDB55815374D9DABE8FC27863325FB</vt:lpwstr>
  </property>
  <property fmtid="{D5CDD505-2E9C-101B-9397-08002B2CF9AE}" pid="3" name="KSOProductBuildVer">
    <vt:lpwstr>2052-11.1.0.11636</vt:lpwstr>
  </property>
</Properties>
</file>