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500"/>
  </bookViews>
  <sheets>
    <sheet name="杨林" sheetId="7" r:id="rId1"/>
  </sheets>
  <definedNames>
    <definedName name="_xlnm._FilterDatabase" localSheetId="0" hidden="1">杨林!$C$1:$C$58</definedName>
    <definedName name="_xlnm.Print_Titles" localSheetId="0">杨林!$1:$4</definedName>
  </definedNames>
  <calcPr calcId="144525"/>
</workbook>
</file>

<file path=xl/sharedStrings.xml><?xml version="1.0" encoding="utf-8"?>
<sst xmlns="http://schemas.openxmlformats.org/spreadsheetml/2006/main" count="91">
  <si>
    <t>嵩明县2017年部门预算支出明细表</t>
  </si>
  <si>
    <t>表四</t>
  </si>
  <si>
    <t>单位：人、辆、元</t>
  </si>
  <si>
    <t>科目代码   类 款 项</t>
  </si>
  <si>
    <t>功能科目</t>
  </si>
  <si>
    <t>单位名称及经办机构</t>
  </si>
  <si>
    <t>财政供养人员及车辆</t>
  </si>
  <si>
    <t xml:space="preserve">合  计 </t>
  </si>
  <si>
    <t>基本支出</t>
  </si>
  <si>
    <t>项目支出</t>
  </si>
  <si>
    <t>在职</t>
  </si>
  <si>
    <t>补助人员</t>
  </si>
  <si>
    <t>车辆</t>
  </si>
  <si>
    <t>工资福利</t>
  </si>
  <si>
    <t>商品和服务</t>
  </si>
  <si>
    <t>对个人和家庭补助</t>
  </si>
  <si>
    <t xml:space="preserve">一般公共预算支出 </t>
  </si>
  <si>
    <t>N201</t>
  </si>
  <si>
    <t xml:space="preserve"> 一般公共服务支出</t>
  </si>
  <si>
    <t>N20103</t>
  </si>
  <si>
    <t>政府办公厅（室）及相关机构事务</t>
  </si>
  <si>
    <t>N2010301</t>
  </si>
  <si>
    <t xml:space="preserve">  行政运行</t>
  </si>
  <si>
    <t>杨林镇政府</t>
  </si>
  <si>
    <t>N20105</t>
  </si>
  <si>
    <t>统计信息事务</t>
  </si>
  <si>
    <t>N2010501</t>
  </si>
  <si>
    <t>杨林统计站</t>
  </si>
  <si>
    <t>N20106</t>
  </si>
  <si>
    <t>财政事务</t>
  </si>
  <si>
    <t>N2010601</t>
  </si>
  <si>
    <t>杨林镇财政所</t>
  </si>
  <si>
    <t>N206</t>
  </si>
  <si>
    <t>科学技术支出</t>
  </si>
  <si>
    <t>N20601</t>
  </si>
  <si>
    <t>科学技术管理事务</t>
  </si>
  <si>
    <t>N2060101</t>
  </si>
  <si>
    <t>杨林科协</t>
  </si>
  <si>
    <t>N208</t>
  </si>
  <si>
    <t>社会保障和就业支出</t>
  </si>
  <si>
    <t>N20801</t>
  </si>
  <si>
    <t>人力资源和社会保障管理事务</t>
  </si>
  <si>
    <t>N2080109</t>
  </si>
  <si>
    <t xml:space="preserve">  社会保险经办机构</t>
  </si>
  <si>
    <t>杨林社保所</t>
  </si>
  <si>
    <t>N20805</t>
  </si>
  <si>
    <t>行政事业单位离退休</t>
  </si>
  <si>
    <t>N2080505</t>
  </si>
  <si>
    <t>机关事业单位基本养老保险缴费支出</t>
  </si>
  <si>
    <t>杨林规划中心</t>
  </si>
  <si>
    <t>杨林镇科协</t>
  </si>
  <si>
    <t>杨林镇林工站</t>
  </si>
  <si>
    <t>杨林镇农机站</t>
  </si>
  <si>
    <t>杨林镇农经站</t>
  </si>
  <si>
    <t>杨林镇农科站</t>
  </si>
  <si>
    <t>杨林镇社保所</t>
  </si>
  <si>
    <t>杨林镇水管站</t>
  </si>
  <si>
    <t>杨林镇统计站</t>
  </si>
  <si>
    <t>杨林镇畜牧站</t>
  </si>
  <si>
    <t>N212</t>
  </si>
  <si>
    <t>城乡社区支出</t>
  </si>
  <si>
    <t>N21202</t>
  </si>
  <si>
    <t>城乡社区规划与管理</t>
  </si>
  <si>
    <t>N2120201</t>
  </si>
  <si>
    <t>杨林镇规划中心</t>
  </si>
  <si>
    <t>N213</t>
  </si>
  <si>
    <t>农林水支出</t>
  </si>
  <si>
    <t>N21301</t>
  </si>
  <si>
    <t>农业</t>
  </si>
  <si>
    <t>N2130104</t>
  </si>
  <si>
    <t xml:space="preserve">  事业运行</t>
  </si>
  <si>
    <t>杨林农经站</t>
  </si>
  <si>
    <t>杨林畜牧站</t>
  </si>
  <si>
    <t>杨林农科站</t>
  </si>
  <si>
    <t>杨林农机站</t>
  </si>
  <si>
    <t>N21302</t>
  </si>
  <si>
    <t>林业</t>
  </si>
  <si>
    <t>N2130204</t>
  </si>
  <si>
    <t>林业事业机构</t>
  </si>
  <si>
    <t>杨林林工站</t>
  </si>
  <si>
    <t>N21303</t>
  </si>
  <si>
    <t>水利</t>
  </si>
  <si>
    <r>
      <rPr>
        <sz val="9"/>
        <rFont val="宋体"/>
        <charset val="134"/>
      </rPr>
      <t>N213031</t>
    </r>
    <r>
      <rPr>
        <sz val="9"/>
        <rFont val="宋体"/>
        <charset val="134"/>
      </rPr>
      <t>1</t>
    </r>
  </si>
  <si>
    <t xml:space="preserve">  水资源管理与保护</t>
  </si>
  <si>
    <t>杨林水管站</t>
  </si>
  <si>
    <t>N221</t>
  </si>
  <si>
    <t>住房保障支出</t>
  </si>
  <si>
    <t>N22102</t>
  </si>
  <si>
    <t>住房改革支出</t>
  </si>
  <si>
    <t>N2210201</t>
  </si>
  <si>
    <t>住房公积金</t>
  </si>
</sst>
</file>

<file path=xl/styles.xml><?xml version="1.0" encoding="utf-8"?>
<styleSheet xmlns="http://schemas.openxmlformats.org/spreadsheetml/2006/main">
  <numFmts count="9">
    <numFmt numFmtId="42" formatCode="_ &quot;￥&quot;* #,##0_ ;_ &quot;￥&quot;* \-#,##0_ ;_ &quot;￥&quot;* &quot;-&quot;_ ;_ @_ "/>
    <numFmt numFmtId="176" formatCode="#,##0_);[Red]\(#,##0\)"/>
    <numFmt numFmtId="177" formatCode="#,##0.00_ "/>
    <numFmt numFmtId="178" formatCode="#,##0.00_);[Red]\(#,##0.00\)"/>
    <numFmt numFmtId="179" formatCode="0.00_);[Red]\(0.00\)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80" formatCode="0_);[Red]\(0\)"/>
  </numFmts>
  <fonts count="28">
    <font>
      <sz val="12"/>
      <name val="宋体"/>
      <charset val="134"/>
    </font>
    <font>
      <sz val="10"/>
      <name val="宋体"/>
      <charset val="134"/>
    </font>
    <font>
      <b/>
      <sz val="18"/>
      <name val="宋体"/>
      <charset val="134"/>
    </font>
    <font>
      <sz val="8"/>
      <name val="宋体"/>
      <charset val="134"/>
    </font>
    <font>
      <sz val="9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0"/>
      <name val="MS Sans Serif"/>
      <charset val="134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3" fillId="13" borderId="10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0" borderId="0"/>
    <xf numFmtId="9" fontId="11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/>
    <xf numFmtId="0" fontId="14" fillId="0" borderId="0" applyNumberFormat="0" applyFill="0" applyBorder="0" applyAlignment="0" applyProtection="0">
      <alignment vertical="center"/>
    </xf>
    <xf numFmtId="0" fontId="11" fillId="11" borderId="7" applyNumberFormat="0" applyFont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7" fillId="10" borderId="6" applyNumberFormat="0" applyAlignment="0" applyProtection="0">
      <alignment vertical="center"/>
    </xf>
    <xf numFmtId="0" fontId="25" fillId="10" borderId="10" applyNumberFormat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/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1" fillId="2" borderId="0" xfId="0" applyFont="1" applyFill="1" applyBorder="1" applyAlignment="1">
      <alignment vertical="center"/>
    </xf>
    <xf numFmtId="178" fontId="1" fillId="2" borderId="0" xfId="0" applyNumberFormat="1" applyFont="1" applyFill="1" applyBorder="1" applyAlignment="1">
      <alignment vertical="center"/>
    </xf>
    <xf numFmtId="177" fontId="1" fillId="2" borderId="0" xfId="0" applyNumberFormat="1" applyFont="1" applyFill="1" applyBorder="1" applyAlignment="1">
      <alignment horizontal="right" vertical="center" wrapText="1"/>
    </xf>
    <xf numFmtId="0" fontId="1" fillId="2" borderId="0" xfId="0" applyFont="1" applyFill="1" applyBorder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178" fontId="1" fillId="0" borderId="0" xfId="0" applyNumberFormat="1" applyFont="1">
      <alignment vertical="center"/>
    </xf>
    <xf numFmtId="0" fontId="2" fillId="0" borderId="0" xfId="0" applyFont="1" applyAlignment="1">
      <alignment horizontal="center"/>
    </xf>
    <xf numFmtId="178" fontId="1" fillId="2" borderId="0" xfId="0" applyNumberFormat="1" applyFont="1" applyFill="1" applyAlignment="1">
      <alignment horizontal="righ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0" xfId="0" applyFont="1" applyFill="1">
      <alignment vertical="center"/>
    </xf>
    <xf numFmtId="178" fontId="3" fillId="2" borderId="0" xfId="0" applyNumberFormat="1" applyFont="1" applyFill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78" fontId="5" fillId="2" borderId="2" xfId="0" applyNumberFormat="1" applyFont="1" applyFill="1" applyBorder="1" applyAlignment="1">
      <alignment horizontal="center" vertical="center"/>
    </xf>
    <xf numFmtId="178" fontId="4" fillId="2" borderId="2" xfId="0" applyNumberFormat="1" applyFont="1" applyFill="1" applyBorder="1" applyAlignment="1">
      <alignment horizontal="center" vertical="center" wrapText="1"/>
    </xf>
    <xf numFmtId="176" fontId="4" fillId="3" borderId="2" xfId="0" applyNumberFormat="1" applyFont="1" applyFill="1" applyBorder="1" applyAlignment="1">
      <alignment horizontal="center" vertical="center" wrapText="1"/>
    </xf>
    <xf numFmtId="176" fontId="5" fillId="3" borderId="2" xfId="0" applyNumberFormat="1" applyFont="1" applyFill="1" applyBorder="1" applyAlignment="1">
      <alignment horizontal="center" vertical="center" wrapText="1"/>
    </xf>
    <xf numFmtId="176" fontId="5" fillId="3" borderId="2" xfId="0" applyNumberFormat="1" applyFont="1" applyFill="1" applyBorder="1" applyAlignment="1">
      <alignment horizontal="center" vertical="center"/>
    </xf>
    <xf numFmtId="180" fontId="5" fillId="3" borderId="2" xfId="0" applyNumberFormat="1" applyFont="1" applyFill="1" applyBorder="1" applyAlignment="1">
      <alignment horizontal="right" vertical="center"/>
    </xf>
    <xf numFmtId="176" fontId="4" fillId="4" borderId="2" xfId="0" applyNumberFormat="1" applyFont="1" applyFill="1" applyBorder="1" applyAlignment="1">
      <alignment horizontal="left" vertical="center" wrapText="1"/>
    </xf>
    <xf numFmtId="176" fontId="6" fillId="4" borderId="2" xfId="0" applyNumberFormat="1" applyFont="1" applyFill="1" applyBorder="1" applyAlignment="1">
      <alignment horizontal="center" vertical="center" wrapText="1"/>
    </xf>
    <xf numFmtId="176" fontId="6" fillId="4" borderId="2" xfId="0" applyNumberFormat="1" applyFont="1" applyFill="1" applyBorder="1" applyAlignment="1">
      <alignment horizontal="center" vertical="center"/>
    </xf>
    <xf numFmtId="180" fontId="6" fillId="4" borderId="2" xfId="0" applyNumberFormat="1" applyFont="1" applyFill="1" applyBorder="1" applyAlignment="1">
      <alignment horizontal="right" vertical="center"/>
    </xf>
    <xf numFmtId="179" fontId="4" fillId="2" borderId="2" xfId="0" applyNumberFormat="1" applyFont="1" applyFill="1" applyBorder="1" applyAlignment="1">
      <alignment vertical="center"/>
    </xf>
    <xf numFmtId="179" fontId="4" fillId="2" borderId="2" xfId="0" applyNumberFormat="1" applyFont="1" applyFill="1" applyBorder="1" applyAlignment="1">
      <alignment horizontal="center" vertical="center" wrapText="1"/>
    </xf>
    <xf numFmtId="179" fontId="4" fillId="2" borderId="2" xfId="0" applyNumberFormat="1" applyFont="1" applyFill="1" applyBorder="1" applyAlignment="1">
      <alignment horizontal="left" vertical="center"/>
    </xf>
    <xf numFmtId="180" fontId="4" fillId="2" borderId="2" xfId="0" applyNumberFormat="1" applyFont="1" applyFill="1" applyBorder="1" applyAlignment="1">
      <alignment vertical="center"/>
    </xf>
    <xf numFmtId="180" fontId="4" fillId="2" borderId="2" xfId="0" applyNumberFormat="1" applyFont="1" applyFill="1" applyBorder="1" applyAlignment="1">
      <alignment horizontal="right" vertical="center"/>
    </xf>
    <xf numFmtId="176" fontId="4" fillId="2" borderId="2" xfId="0" applyNumberFormat="1" applyFont="1" applyFill="1" applyBorder="1" applyAlignment="1">
      <alignment vertical="center"/>
    </xf>
    <xf numFmtId="176" fontId="4" fillId="2" borderId="2" xfId="0" applyNumberFormat="1" applyFont="1" applyFill="1" applyBorder="1" applyAlignment="1">
      <alignment horizontal="center" vertical="center"/>
    </xf>
    <xf numFmtId="176" fontId="4" fillId="2" borderId="2" xfId="0" applyNumberFormat="1" applyFont="1" applyFill="1" applyBorder="1" applyAlignment="1">
      <alignment horizontal="left" vertical="center"/>
    </xf>
    <xf numFmtId="180" fontId="4" fillId="2" borderId="2" xfId="0" applyNumberFormat="1" applyFont="1" applyFill="1" applyBorder="1" applyAlignment="1">
      <alignment horizontal="right" vertical="center" wrapText="1"/>
    </xf>
    <xf numFmtId="176" fontId="4" fillId="5" borderId="2" xfId="0" applyNumberFormat="1" applyFont="1" applyFill="1" applyBorder="1" applyAlignment="1">
      <alignment vertical="center"/>
    </xf>
    <xf numFmtId="176" fontId="4" fillId="5" borderId="2" xfId="0" applyNumberFormat="1" applyFont="1" applyFill="1" applyBorder="1" applyAlignment="1">
      <alignment horizontal="center" vertical="center"/>
    </xf>
    <xf numFmtId="176" fontId="4" fillId="5" borderId="2" xfId="0" applyNumberFormat="1" applyFont="1" applyFill="1" applyBorder="1" applyAlignment="1">
      <alignment horizontal="left" vertical="center"/>
    </xf>
    <xf numFmtId="180" fontId="4" fillId="5" borderId="2" xfId="0" applyNumberFormat="1" applyFont="1" applyFill="1" applyBorder="1" applyAlignment="1">
      <alignment vertical="center"/>
    </xf>
    <xf numFmtId="180" fontId="4" fillId="5" borderId="2" xfId="0" applyNumberFormat="1" applyFont="1" applyFill="1" applyBorder="1" applyAlignment="1">
      <alignment horizontal="right" vertical="center"/>
    </xf>
    <xf numFmtId="176" fontId="6" fillId="2" borderId="3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180" fontId="1" fillId="0" borderId="2" xfId="0" applyNumberFormat="1" applyFont="1" applyFill="1" applyBorder="1">
      <alignment vertical="center"/>
    </xf>
    <xf numFmtId="176" fontId="4" fillId="2" borderId="3" xfId="0" applyNumberFormat="1" applyFont="1" applyFill="1" applyBorder="1" applyAlignment="1">
      <alignment horizontal="center" vertical="center" wrapText="1"/>
    </xf>
    <xf numFmtId="178" fontId="4" fillId="2" borderId="0" xfId="0" applyNumberFormat="1" applyFont="1" applyFill="1">
      <alignment vertical="center"/>
    </xf>
    <xf numFmtId="178" fontId="4" fillId="2" borderId="2" xfId="0" applyNumberFormat="1" applyFont="1" applyFill="1" applyBorder="1" applyAlignment="1">
      <alignment horizontal="distributed" vertical="center" wrapText="1"/>
    </xf>
    <xf numFmtId="0" fontId="1" fillId="2" borderId="2" xfId="0" applyFont="1" applyFill="1" applyBorder="1" applyAlignment="1">
      <alignment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常规_项目支出表 (经建)_26" xfId="11"/>
    <cellStyle name="百分比" xfId="12" builtinId="5"/>
    <cellStyle name="RowLevel_0" xfId="13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ColLevel_0" xfId="51"/>
    <cellStyle name="常规 2" xfId="52"/>
  </cellStyles>
  <dxfs count="1">
    <dxf>
      <font>
        <b val="1"/>
        <i val="0"/>
      </font>
    </dxf>
  </dxf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19050</xdr:colOff>
      <xdr:row>2</xdr:row>
      <xdr:rowOff>0</xdr:rowOff>
    </xdr:from>
    <xdr:to>
      <xdr:col>1</xdr:col>
      <xdr:colOff>9525</xdr:colOff>
      <xdr:row>2</xdr:row>
      <xdr:rowOff>0</xdr:rowOff>
    </xdr:to>
    <xdr:sp>
      <xdr:nvSpPr>
        <xdr:cNvPr id="2" name="Line 1"/>
        <xdr:cNvSpPr>
          <a:spLocks noChangeShapeType="1"/>
        </xdr:cNvSpPr>
      </xdr:nvSpPr>
      <xdr:spPr>
        <a:xfrm>
          <a:off x="19050" y="476250"/>
          <a:ext cx="53340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19050</xdr:colOff>
      <xdr:row>2</xdr:row>
      <xdr:rowOff>0</xdr:rowOff>
    </xdr:from>
    <xdr:to>
      <xdr:col>1</xdr:col>
      <xdr:colOff>9525</xdr:colOff>
      <xdr:row>2</xdr:row>
      <xdr:rowOff>0</xdr:rowOff>
    </xdr:to>
    <xdr:sp>
      <xdr:nvSpPr>
        <xdr:cNvPr id="3" name="Line 1024"/>
        <xdr:cNvSpPr>
          <a:spLocks noChangeShapeType="1"/>
        </xdr:cNvSpPr>
      </xdr:nvSpPr>
      <xdr:spPr>
        <a:xfrm>
          <a:off x="19050" y="476250"/>
          <a:ext cx="53340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58"/>
  <sheetViews>
    <sheetView tabSelected="1" workbookViewId="0">
      <pane ySplit="5" topLeftCell="A6" activePane="bottomLeft" state="frozen"/>
      <selection/>
      <selection pane="bottomLeft" activeCell="N23" sqref="N23"/>
    </sheetView>
  </sheetViews>
  <sheetFormatPr defaultColWidth="9" defaultRowHeight="12"/>
  <cols>
    <col min="1" max="1" width="7.125" style="6" customWidth="1"/>
    <col min="2" max="2" width="14.5" style="7" customWidth="1"/>
    <col min="3" max="3" width="11.875" style="6" customWidth="1"/>
    <col min="4" max="5" width="5.25" style="6" customWidth="1"/>
    <col min="6" max="6" width="4.25" style="6" customWidth="1"/>
    <col min="7" max="7" width="10.5" style="8" customWidth="1"/>
    <col min="8" max="8" width="9.375" style="8" customWidth="1"/>
    <col min="9" max="9" width="8.5" style="8" customWidth="1"/>
    <col min="10" max="10" width="9.25" style="8" customWidth="1"/>
    <col min="11" max="11" width="9.5" style="8" customWidth="1"/>
    <col min="12" max="16384" width="9" style="6"/>
  </cols>
  <sheetData>
    <row r="1" ht="23.25" customHeight="1" spans="1:1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ht="14.25" customHeight="1" spans="1:10">
      <c r="A2" s="10" t="s">
        <v>1</v>
      </c>
      <c r="B2" s="11"/>
      <c r="C2" s="12"/>
      <c r="D2" s="12"/>
      <c r="E2" s="12"/>
      <c r="F2" s="12"/>
      <c r="G2" s="13"/>
      <c r="H2" s="13"/>
      <c r="I2" s="13"/>
      <c r="J2" s="44" t="s">
        <v>2</v>
      </c>
    </row>
    <row r="3" ht="21.75" customHeight="1" spans="1:11">
      <c r="A3" s="14" t="s">
        <v>3</v>
      </c>
      <c r="B3" s="15" t="s">
        <v>4</v>
      </c>
      <c r="C3" s="15" t="s">
        <v>5</v>
      </c>
      <c r="D3" s="15" t="s">
        <v>6</v>
      </c>
      <c r="E3" s="15"/>
      <c r="F3" s="15"/>
      <c r="G3" s="16" t="s">
        <v>7</v>
      </c>
      <c r="H3" s="16" t="s">
        <v>8</v>
      </c>
      <c r="I3" s="16"/>
      <c r="J3" s="16"/>
      <c r="K3" s="16" t="s">
        <v>9</v>
      </c>
    </row>
    <row r="4" s="1" customFormat="1" ht="27" customHeight="1" spans="1:11">
      <c r="A4" s="14"/>
      <c r="B4" s="15"/>
      <c r="C4" s="15"/>
      <c r="D4" s="15" t="s">
        <v>10</v>
      </c>
      <c r="E4" s="15" t="s">
        <v>11</v>
      </c>
      <c r="F4" s="15" t="s">
        <v>12</v>
      </c>
      <c r="G4" s="16"/>
      <c r="H4" s="17" t="s">
        <v>13</v>
      </c>
      <c r="I4" s="45" t="s">
        <v>14</v>
      </c>
      <c r="J4" s="45" t="s">
        <v>15</v>
      </c>
      <c r="K4" s="16"/>
    </row>
    <row r="5" s="1" customFormat="1" ht="21" customHeight="1" spans="1:11">
      <c r="A5" s="18"/>
      <c r="B5" s="19" t="s">
        <v>16</v>
      </c>
      <c r="C5" s="20"/>
      <c r="D5" s="21">
        <f>D6+D13+D16+D32+D35+D45</f>
        <v>87</v>
      </c>
      <c r="E5" s="21">
        <f t="shared" ref="E5:K5" si="0">E6+E13+E16+E32+E35+E45</f>
        <v>292</v>
      </c>
      <c r="F5" s="21">
        <f t="shared" si="0"/>
        <v>3</v>
      </c>
      <c r="G5" s="21">
        <f t="shared" si="0"/>
        <v>15730347</v>
      </c>
      <c r="H5" s="21">
        <f t="shared" si="0"/>
        <v>13304418</v>
      </c>
      <c r="I5" s="21">
        <f t="shared" si="0"/>
        <v>1528473</v>
      </c>
      <c r="J5" s="21">
        <f t="shared" si="0"/>
        <v>897456</v>
      </c>
      <c r="K5" s="21">
        <f t="shared" si="0"/>
        <v>0</v>
      </c>
    </row>
    <row r="6" s="1" customFormat="1" ht="21" customHeight="1" spans="1:11">
      <c r="A6" s="22" t="s">
        <v>17</v>
      </c>
      <c r="B6" s="23" t="s">
        <v>18</v>
      </c>
      <c r="C6" s="24"/>
      <c r="D6" s="25">
        <f t="shared" ref="D6:K6" si="1">D7+D9+D11</f>
        <v>45</v>
      </c>
      <c r="E6" s="25">
        <f t="shared" si="1"/>
        <v>247</v>
      </c>
      <c r="F6" s="25">
        <f t="shared" si="1"/>
        <v>3</v>
      </c>
      <c r="G6" s="25">
        <f t="shared" si="1"/>
        <v>8773407</v>
      </c>
      <c r="H6" s="25">
        <f t="shared" si="1"/>
        <v>7370955</v>
      </c>
      <c r="I6" s="25">
        <f t="shared" si="1"/>
        <v>1395042</v>
      </c>
      <c r="J6" s="25">
        <f t="shared" si="1"/>
        <v>7410</v>
      </c>
      <c r="K6" s="25">
        <f t="shared" si="1"/>
        <v>0</v>
      </c>
    </row>
    <row r="7" s="2" customFormat="1" ht="24.75" customHeight="1" spans="1:11">
      <c r="A7" s="26" t="s">
        <v>19</v>
      </c>
      <c r="B7" s="27" t="s">
        <v>20</v>
      </c>
      <c r="C7" s="28"/>
      <c r="D7" s="29">
        <f t="shared" ref="D7:F7" si="2">SUM(D8:D8)</f>
        <v>38</v>
      </c>
      <c r="E7" s="29">
        <f t="shared" si="2"/>
        <v>247</v>
      </c>
      <c r="F7" s="29">
        <f t="shared" si="2"/>
        <v>3</v>
      </c>
      <c r="G7" s="30">
        <f>H7+I7+J7+K7</f>
        <v>7981257</v>
      </c>
      <c r="H7" s="30">
        <f>SUMIF($A:$A,"=N20103?*",H:H)</f>
        <v>6656432</v>
      </c>
      <c r="I7" s="30">
        <f>SUMIF($A:$A,"=N20103?*",I:I)</f>
        <v>1317415</v>
      </c>
      <c r="J7" s="30">
        <f>SUMIF($A:$A,"=N20103?*",J:J)</f>
        <v>7410</v>
      </c>
      <c r="K7" s="30">
        <f>SUMIF($A:$A,"=N20103?*",K:K)</f>
        <v>0</v>
      </c>
    </row>
    <row r="8" s="2" customFormat="1" ht="17.1" customHeight="1" spans="1:11">
      <c r="A8" s="31" t="s">
        <v>21</v>
      </c>
      <c r="B8" s="32" t="s">
        <v>22</v>
      </c>
      <c r="C8" s="33" t="s">
        <v>23</v>
      </c>
      <c r="D8" s="29">
        <v>38</v>
      </c>
      <c r="E8" s="29">
        <v>247</v>
      </c>
      <c r="F8" s="29">
        <v>3</v>
      </c>
      <c r="G8" s="30">
        <f t="shared" ref="G8:G19" si="3">H8+I8+J8+K8</f>
        <v>7981257</v>
      </c>
      <c r="H8" s="34">
        <v>6656432</v>
      </c>
      <c r="I8" s="34">
        <v>1317415</v>
      </c>
      <c r="J8" s="34">
        <v>7410</v>
      </c>
      <c r="K8" s="30"/>
    </row>
    <row r="9" s="2" customFormat="1" ht="17.1" customHeight="1" spans="1:11">
      <c r="A9" s="31" t="s">
        <v>24</v>
      </c>
      <c r="B9" s="32" t="s">
        <v>25</v>
      </c>
      <c r="C9" s="33"/>
      <c r="D9" s="29">
        <f>D10</f>
        <v>2</v>
      </c>
      <c r="E9" s="29">
        <f t="shared" ref="E9:F9" si="4">E10</f>
        <v>0</v>
      </c>
      <c r="F9" s="29">
        <f t="shared" si="4"/>
        <v>0</v>
      </c>
      <c r="G9" s="30">
        <f t="shared" si="3"/>
        <v>214600</v>
      </c>
      <c r="H9" s="30">
        <f>SUMIF($A:$A,"=N20105?*",H:H)</f>
        <v>208358</v>
      </c>
      <c r="I9" s="30">
        <f>SUMIF($A:$A,"=N20105?*",I:I)</f>
        <v>6242</v>
      </c>
      <c r="J9" s="30">
        <f>SUMIF($A:$A,"=N20105?*",J:J)</f>
        <v>0</v>
      </c>
      <c r="K9" s="30">
        <f>SUMIF($A:$A,"=N20105?*",K:K)</f>
        <v>0</v>
      </c>
    </row>
    <row r="10" s="2" customFormat="1" ht="17.1" customHeight="1" spans="1:11">
      <c r="A10" s="31" t="s">
        <v>26</v>
      </c>
      <c r="B10" s="32" t="s">
        <v>22</v>
      </c>
      <c r="C10" s="33" t="s">
        <v>27</v>
      </c>
      <c r="D10" s="29">
        <v>2</v>
      </c>
      <c r="E10" s="29"/>
      <c r="F10" s="29"/>
      <c r="G10" s="30">
        <f t="shared" si="3"/>
        <v>214600</v>
      </c>
      <c r="H10" s="34">
        <v>208358</v>
      </c>
      <c r="I10" s="34">
        <v>6242</v>
      </c>
      <c r="J10" s="34"/>
      <c r="K10" s="30"/>
    </row>
    <row r="11" s="2" customFormat="1" ht="17.1" customHeight="1" spans="1:11">
      <c r="A11" s="31" t="s">
        <v>28</v>
      </c>
      <c r="B11" s="32" t="s">
        <v>29</v>
      </c>
      <c r="C11" s="33"/>
      <c r="D11" s="29">
        <f t="shared" ref="D11:F11" si="5">SUM(D12:D12)</f>
        <v>5</v>
      </c>
      <c r="E11" s="29">
        <f t="shared" si="5"/>
        <v>0</v>
      </c>
      <c r="F11" s="29">
        <f t="shared" si="5"/>
        <v>0</v>
      </c>
      <c r="G11" s="30">
        <f t="shared" si="3"/>
        <v>577550</v>
      </c>
      <c r="H11" s="30">
        <f>SUMIF($A:$A,"=N20106?*",H:H)</f>
        <v>506165</v>
      </c>
      <c r="I11" s="30">
        <f>SUMIF($A:$A,"=N20106?*",I:I)</f>
        <v>71385</v>
      </c>
      <c r="J11" s="30">
        <f>SUMIF($A:$A,"=N20106?*",J:J)</f>
        <v>0</v>
      </c>
      <c r="K11" s="30">
        <f>SUMIF($A:$A,"=N20106?*",K:K)</f>
        <v>0</v>
      </c>
    </row>
    <row r="12" s="2" customFormat="1" ht="17.1" customHeight="1" spans="1:11">
      <c r="A12" s="31" t="s">
        <v>30</v>
      </c>
      <c r="B12" s="32" t="s">
        <v>22</v>
      </c>
      <c r="C12" s="33" t="s">
        <v>31</v>
      </c>
      <c r="D12" s="29">
        <v>5</v>
      </c>
      <c r="E12" s="29"/>
      <c r="F12" s="29"/>
      <c r="G12" s="30">
        <f t="shared" si="3"/>
        <v>577550</v>
      </c>
      <c r="H12" s="34">
        <v>506165</v>
      </c>
      <c r="I12" s="34">
        <v>71385</v>
      </c>
      <c r="J12" s="34"/>
      <c r="K12" s="30"/>
    </row>
    <row r="13" s="2" customFormat="1" ht="17.1" customHeight="1" spans="1:11">
      <c r="A13" s="35" t="s">
        <v>32</v>
      </c>
      <c r="B13" s="36" t="s">
        <v>33</v>
      </c>
      <c r="C13" s="37"/>
      <c r="D13" s="38">
        <f>D14</f>
        <v>2</v>
      </c>
      <c r="E13" s="38">
        <f t="shared" ref="E13:F13" si="6">E14</f>
        <v>0</v>
      </c>
      <c r="F13" s="38">
        <f t="shared" si="6"/>
        <v>0</v>
      </c>
      <c r="G13" s="39">
        <f t="shared" si="3"/>
        <v>226209</v>
      </c>
      <c r="H13" s="39">
        <f>SUMIF($A:$A,"=N206??",H:H)</f>
        <v>217430</v>
      </c>
      <c r="I13" s="39">
        <f>SUMIF($A:$A,"=N206??",I:I)</f>
        <v>8779</v>
      </c>
      <c r="J13" s="39">
        <f>SUMIF($A:$A,"=N206??",J:J)</f>
        <v>0</v>
      </c>
      <c r="K13" s="39">
        <f>SUMIF($A:$A,"=N206??",K:K)</f>
        <v>0</v>
      </c>
    </row>
    <row r="14" s="2" customFormat="1" ht="17.1" customHeight="1" spans="1:11">
      <c r="A14" s="31" t="s">
        <v>34</v>
      </c>
      <c r="B14" s="32" t="s">
        <v>35</v>
      </c>
      <c r="C14" s="33"/>
      <c r="D14" s="29">
        <f t="shared" ref="D14:F14" si="7">SUM(D15:D15)</f>
        <v>2</v>
      </c>
      <c r="E14" s="29">
        <f t="shared" si="7"/>
        <v>0</v>
      </c>
      <c r="F14" s="29">
        <f t="shared" si="7"/>
        <v>0</v>
      </c>
      <c r="G14" s="30">
        <f t="shared" si="3"/>
        <v>226209</v>
      </c>
      <c r="H14" s="30">
        <f>SUMIF($A:$A,"=N20601?*",H:H)</f>
        <v>217430</v>
      </c>
      <c r="I14" s="30">
        <f>SUMIF($A:$A,"=N20601?*",I:I)</f>
        <v>8779</v>
      </c>
      <c r="J14" s="30">
        <f>SUMIF($A:$A,"=N20601?*",J:J)</f>
        <v>0</v>
      </c>
      <c r="K14" s="30">
        <f>SUMIF($A:$A,"=N20601?*",K:K)</f>
        <v>0</v>
      </c>
    </row>
    <row r="15" s="2" customFormat="1" ht="17.1" customHeight="1" spans="1:11">
      <c r="A15" s="31" t="s">
        <v>36</v>
      </c>
      <c r="B15" s="32" t="s">
        <v>22</v>
      </c>
      <c r="C15" s="33" t="s">
        <v>37</v>
      </c>
      <c r="D15" s="29">
        <v>2</v>
      </c>
      <c r="E15" s="29"/>
      <c r="F15" s="29"/>
      <c r="G15" s="30">
        <f t="shared" si="3"/>
        <v>226209</v>
      </c>
      <c r="H15" s="34">
        <v>217430</v>
      </c>
      <c r="I15" s="34">
        <v>8779</v>
      </c>
      <c r="J15" s="34"/>
      <c r="K15" s="30"/>
    </row>
    <row r="16" s="2" customFormat="1" ht="17.1" customHeight="1" spans="1:11">
      <c r="A16" s="35" t="s">
        <v>38</v>
      </c>
      <c r="B16" s="36" t="s">
        <v>39</v>
      </c>
      <c r="C16" s="37"/>
      <c r="D16" s="38">
        <f t="shared" ref="D16:F16" si="8">D17+D19</f>
        <v>2</v>
      </c>
      <c r="E16" s="38">
        <f t="shared" si="8"/>
        <v>0</v>
      </c>
      <c r="F16" s="38">
        <f t="shared" si="8"/>
        <v>0</v>
      </c>
      <c r="G16" s="39">
        <f t="shared" si="3"/>
        <v>1598948</v>
      </c>
      <c r="H16" s="39">
        <f>SUMIF($A:$A,"=N208??",H:H)</f>
        <v>1590159</v>
      </c>
      <c r="I16" s="39">
        <f>SUMIF($A:$A,"=N208??",I:I)</f>
        <v>8789</v>
      </c>
      <c r="J16" s="39">
        <f>SUMIF($A:$A,"=N208??",J:J)</f>
        <v>0</v>
      </c>
      <c r="K16" s="39">
        <f>SUMIF($A:$A,"=N208??",K:K)</f>
        <v>0</v>
      </c>
    </row>
    <row r="17" s="2" customFormat="1" ht="17.1" customHeight="1" spans="1:11">
      <c r="A17" s="31" t="s">
        <v>40</v>
      </c>
      <c r="B17" s="32" t="s">
        <v>41</v>
      </c>
      <c r="C17" s="33"/>
      <c r="D17" s="29">
        <f t="shared" ref="D17:F17" si="9">SUM(D18:D18)</f>
        <v>2</v>
      </c>
      <c r="E17" s="29">
        <f t="shared" si="9"/>
        <v>0</v>
      </c>
      <c r="F17" s="29">
        <f t="shared" si="9"/>
        <v>0</v>
      </c>
      <c r="G17" s="30">
        <f t="shared" si="3"/>
        <v>226939</v>
      </c>
      <c r="H17" s="30">
        <f>SUMIF($A:$A,"=N20801?*",H:H)</f>
        <v>218150</v>
      </c>
      <c r="I17" s="30">
        <f>SUMIF($A:$A,"=N20801?*",I:I)</f>
        <v>8789</v>
      </c>
      <c r="J17" s="30">
        <f>SUMIF($A:$A,"=N20801?*",J:J)</f>
        <v>0</v>
      </c>
      <c r="K17" s="30">
        <f>SUMIF($A:$A,"=N20801?*",K:K)</f>
        <v>0</v>
      </c>
    </row>
    <row r="18" s="2" customFormat="1" ht="17.1" customHeight="1" spans="1:11">
      <c r="A18" s="31" t="s">
        <v>42</v>
      </c>
      <c r="B18" s="32" t="s">
        <v>43</v>
      </c>
      <c r="C18" s="33" t="s">
        <v>44</v>
      </c>
      <c r="D18" s="29">
        <v>2</v>
      </c>
      <c r="E18" s="29"/>
      <c r="F18" s="29"/>
      <c r="G18" s="30">
        <f t="shared" si="3"/>
        <v>226939</v>
      </c>
      <c r="H18" s="34">
        <v>218150</v>
      </c>
      <c r="I18" s="34">
        <v>8789</v>
      </c>
      <c r="J18" s="34"/>
      <c r="K18" s="30"/>
    </row>
    <row r="19" s="2" customFormat="1" ht="17.1" customHeight="1" spans="1:11">
      <c r="A19" s="31" t="s">
        <v>45</v>
      </c>
      <c r="B19" s="32" t="s">
        <v>46</v>
      </c>
      <c r="C19" s="33"/>
      <c r="D19" s="29">
        <f t="shared" ref="D19:F19" si="10">SUM(D28:D31)</f>
        <v>0</v>
      </c>
      <c r="E19" s="29">
        <f t="shared" si="10"/>
        <v>0</v>
      </c>
      <c r="F19" s="29">
        <f t="shared" si="10"/>
        <v>0</v>
      </c>
      <c r="G19" s="30">
        <f t="shared" si="3"/>
        <v>1372009</v>
      </c>
      <c r="H19" s="30">
        <f>SUMIF($A:$A,"=N20805?*",H:H)</f>
        <v>1372009</v>
      </c>
      <c r="I19" s="30">
        <f>SUMIF($A:$A,"=N20805?*",I:I)</f>
        <v>0</v>
      </c>
      <c r="J19" s="30">
        <f>SUMIF($A:$A,"=N20805?*",J:J)</f>
        <v>0</v>
      </c>
      <c r="K19" s="30">
        <f>SUMIF($A:$A,"=N20805?*",K:K)</f>
        <v>0</v>
      </c>
    </row>
    <row r="20" s="2" customFormat="1" ht="17.1" customHeight="1" spans="1:11">
      <c r="A20" s="31" t="s">
        <v>47</v>
      </c>
      <c r="B20" s="40" t="s">
        <v>48</v>
      </c>
      <c r="C20" s="41" t="s">
        <v>23</v>
      </c>
      <c r="D20" s="29"/>
      <c r="E20" s="29"/>
      <c r="F20" s="29"/>
      <c r="G20" s="30">
        <f t="shared" ref="G20:G40" si="11">H20+I20+J20+K20</f>
        <v>528023</v>
      </c>
      <c r="H20" s="42">
        <v>528023</v>
      </c>
      <c r="I20" s="46"/>
      <c r="J20" s="46"/>
      <c r="K20" s="46"/>
    </row>
    <row r="21" s="2" customFormat="1" ht="17.1" customHeight="1" spans="1:11">
      <c r="A21" s="31" t="s">
        <v>47</v>
      </c>
      <c r="B21" s="43"/>
      <c r="C21" s="41" t="s">
        <v>31</v>
      </c>
      <c r="D21" s="29"/>
      <c r="E21" s="29"/>
      <c r="F21" s="29"/>
      <c r="G21" s="30">
        <f t="shared" si="11"/>
        <v>84232</v>
      </c>
      <c r="H21" s="42">
        <v>84232</v>
      </c>
      <c r="I21" s="30"/>
      <c r="J21" s="30"/>
      <c r="K21" s="30"/>
    </row>
    <row r="22" s="2" customFormat="1" ht="17.1" customHeight="1" spans="1:11">
      <c r="A22" s="31" t="s">
        <v>47</v>
      </c>
      <c r="B22" s="43"/>
      <c r="C22" s="41" t="s">
        <v>49</v>
      </c>
      <c r="D22" s="29"/>
      <c r="E22" s="29"/>
      <c r="F22" s="29"/>
      <c r="G22" s="30">
        <f t="shared" si="11"/>
        <v>80235</v>
      </c>
      <c r="H22" s="42">
        <v>80235</v>
      </c>
      <c r="I22" s="30"/>
      <c r="J22" s="30"/>
      <c r="K22" s="30"/>
    </row>
    <row r="23" s="2" customFormat="1" ht="17.1" customHeight="1" spans="1:11">
      <c r="A23" s="31" t="s">
        <v>47</v>
      </c>
      <c r="B23" s="43"/>
      <c r="C23" s="41" t="s">
        <v>50</v>
      </c>
      <c r="D23" s="29"/>
      <c r="E23" s="29"/>
      <c r="F23" s="29"/>
      <c r="G23" s="30">
        <f t="shared" si="11"/>
        <v>35708</v>
      </c>
      <c r="H23" s="42">
        <v>35708</v>
      </c>
      <c r="I23" s="30"/>
      <c r="J23" s="30"/>
      <c r="K23" s="30"/>
    </row>
    <row r="24" s="2" customFormat="1" ht="17.1" customHeight="1" spans="1:11">
      <c r="A24" s="31" t="s">
        <v>47</v>
      </c>
      <c r="B24" s="43"/>
      <c r="C24" s="41" t="s">
        <v>51</v>
      </c>
      <c r="D24" s="29"/>
      <c r="E24" s="29"/>
      <c r="F24" s="29"/>
      <c r="G24" s="30">
        <f t="shared" si="11"/>
        <v>144331</v>
      </c>
      <c r="H24" s="42">
        <v>144331</v>
      </c>
      <c r="I24" s="30"/>
      <c r="J24" s="30"/>
      <c r="K24" s="30"/>
    </row>
    <row r="25" s="2" customFormat="1" ht="17.1" customHeight="1" spans="1:11">
      <c r="A25" s="31" t="s">
        <v>47</v>
      </c>
      <c r="B25" s="43"/>
      <c r="C25" s="41" t="s">
        <v>52</v>
      </c>
      <c r="D25" s="29"/>
      <c r="E25" s="29"/>
      <c r="F25" s="29"/>
      <c r="G25" s="30">
        <f t="shared" si="11"/>
        <v>36416</v>
      </c>
      <c r="H25" s="42">
        <v>36416</v>
      </c>
      <c r="I25" s="30"/>
      <c r="J25" s="30"/>
      <c r="K25" s="30"/>
    </row>
    <row r="26" s="2" customFormat="1" ht="17.1" customHeight="1" spans="1:11">
      <c r="A26" s="31" t="s">
        <v>47</v>
      </c>
      <c r="B26" s="43"/>
      <c r="C26" s="41" t="s">
        <v>53</v>
      </c>
      <c r="D26" s="29"/>
      <c r="E26" s="29"/>
      <c r="F26" s="29"/>
      <c r="G26" s="30">
        <f t="shared" si="11"/>
        <v>50887</v>
      </c>
      <c r="H26" s="42">
        <v>50887</v>
      </c>
      <c r="I26" s="30"/>
      <c r="J26" s="30"/>
      <c r="K26" s="30"/>
    </row>
    <row r="27" s="2" customFormat="1" ht="17.1" customHeight="1" spans="1:11">
      <c r="A27" s="31" t="s">
        <v>47</v>
      </c>
      <c r="B27" s="43"/>
      <c r="C27" s="41" t="s">
        <v>54</v>
      </c>
      <c r="D27" s="29"/>
      <c r="E27" s="29"/>
      <c r="F27" s="29"/>
      <c r="G27" s="30">
        <f t="shared" si="11"/>
        <v>168712</v>
      </c>
      <c r="H27" s="42">
        <v>168712</v>
      </c>
      <c r="I27" s="30"/>
      <c r="J27" s="30"/>
      <c r="K27" s="30"/>
    </row>
    <row r="28" s="2" customFormat="1" ht="17.1" customHeight="1" spans="1:11">
      <c r="A28" s="31" t="s">
        <v>47</v>
      </c>
      <c r="B28" s="43"/>
      <c r="C28" s="41" t="s">
        <v>55</v>
      </c>
      <c r="D28" s="29"/>
      <c r="E28" s="29"/>
      <c r="F28" s="29"/>
      <c r="G28" s="30">
        <f t="shared" si="11"/>
        <v>34573</v>
      </c>
      <c r="H28" s="42">
        <v>34573</v>
      </c>
      <c r="I28" s="34"/>
      <c r="J28" s="30"/>
      <c r="K28" s="30"/>
    </row>
    <row r="29" s="2" customFormat="1" ht="17.1" customHeight="1" spans="1:11">
      <c r="A29" s="31" t="s">
        <v>47</v>
      </c>
      <c r="B29" s="43"/>
      <c r="C29" s="41" t="s">
        <v>56</v>
      </c>
      <c r="D29" s="29"/>
      <c r="E29" s="29"/>
      <c r="F29" s="29"/>
      <c r="G29" s="30">
        <f t="shared" si="11"/>
        <v>79508</v>
      </c>
      <c r="H29" s="42">
        <v>79508</v>
      </c>
      <c r="I29" s="34"/>
      <c r="J29" s="30"/>
      <c r="K29" s="30"/>
    </row>
    <row r="30" s="2" customFormat="1" ht="17.1" customHeight="1" spans="1:11">
      <c r="A30" s="31" t="s">
        <v>47</v>
      </c>
      <c r="B30" s="43"/>
      <c r="C30" s="41" t="s">
        <v>57</v>
      </c>
      <c r="D30" s="29"/>
      <c r="E30" s="29"/>
      <c r="F30" s="29"/>
      <c r="G30" s="30">
        <f t="shared" si="11"/>
        <v>33700</v>
      </c>
      <c r="H30" s="42">
        <v>33700</v>
      </c>
      <c r="I30" s="34"/>
      <c r="J30" s="34"/>
      <c r="K30" s="30"/>
    </row>
    <row r="31" s="2" customFormat="1" ht="17.1" customHeight="1" spans="1:11">
      <c r="A31" s="31" t="s">
        <v>47</v>
      </c>
      <c r="B31" s="43"/>
      <c r="C31" s="41" t="s">
        <v>58</v>
      </c>
      <c r="D31" s="29"/>
      <c r="E31" s="29"/>
      <c r="F31" s="29"/>
      <c r="G31" s="30">
        <f t="shared" si="11"/>
        <v>95684</v>
      </c>
      <c r="H31" s="42">
        <v>95684</v>
      </c>
      <c r="I31" s="34"/>
      <c r="J31" s="34"/>
      <c r="K31" s="30"/>
    </row>
    <row r="32" s="3" customFormat="1" ht="17.1" customHeight="1" spans="1:11">
      <c r="A32" s="35" t="s">
        <v>59</v>
      </c>
      <c r="B32" s="36" t="s">
        <v>60</v>
      </c>
      <c r="C32" s="37"/>
      <c r="D32" s="38">
        <f>D33</f>
        <v>5</v>
      </c>
      <c r="E32" s="38">
        <f t="shared" ref="E32:F32" si="12">E33</f>
        <v>0</v>
      </c>
      <c r="F32" s="38">
        <f t="shared" si="12"/>
        <v>0</v>
      </c>
      <c r="G32" s="39">
        <f t="shared" si="11"/>
        <v>512381</v>
      </c>
      <c r="H32" s="39">
        <f>SUMIF($A:$A,"=N212??",H:H)</f>
        <v>496761</v>
      </c>
      <c r="I32" s="39">
        <f>SUMIF($A:$A,"=N212??",I:I)</f>
        <v>15620</v>
      </c>
      <c r="J32" s="39">
        <f>SUMIF($A:$A,"=N212??",J:J)</f>
        <v>0</v>
      </c>
      <c r="K32" s="39">
        <f>SUMIF($A:$A,"=N212??",K:K)</f>
        <v>0</v>
      </c>
    </row>
    <row r="33" s="4" customFormat="1" ht="17.1" customHeight="1" spans="1:11">
      <c r="A33" s="31" t="s">
        <v>61</v>
      </c>
      <c r="B33" s="32" t="s">
        <v>62</v>
      </c>
      <c r="C33" s="33"/>
      <c r="D33" s="29">
        <f t="shared" ref="D33:F33" si="13">SUM(D34:D34)</f>
        <v>5</v>
      </c>
      <c r="E33" s="29">
        <f t="shared" si="13"/>
        <v>0</v>
      </c>
      <c r="F33" s="29">
        <f t="shared" si="13"/>
        <v>0</v>
      </c>
      <c r="G33" s="30">
        <f t="shared" si="11"/>
        <v>512381</v>
      </c>
      <c r="H33" s="30">
        <f>SUMIF($A:$A,"=N21202?*",H:H)</f>
        <v>496761</v>
      </c>
      <c r="I33" s="30">
        <f>SUMIF($A:$A,"=N21202?*",I:I)</f>
        <v>15620</v>
      </c>
      <c r="J33" s="30">
        <f>SUMIF($A:$A,"=N21202?*",J:J)</f>
        <v>0</v>
      </c>
      <c r="K33" s="30">
        <f>SUMIF($A:$A,"=N21202?*",K:K)</f>
        <v>0</v>
      </c>
    </row>
    <row r="34" s="2" customFormat="1" ht="17.1" customHeight="1" spans="1:11">
      <c r="A34" s="31" t="s">
        <v>63</v>
      </c>
      <c r="B34" s="32" t="s">
        <v>62</v>
      </c>
      <c r="C34" s="33" t="s">
        <v>64</v>
      </c>
      <c r="D34" s="29">
        <v>5</v>
      </c>
      <c r="E34" s="29"/>
      <c r="F34" s="29"/>
      <c r="G34" s="30">
        <f t="shared" si="11"/>
        <v>512381</v>
      </c>
      <c r="H34" s="34">
        <v>496761</v>
      </c>
      <c r="I34" s="34">
        <v>15620</v>
      </c>
      <c r="J34" s="34"/>
      <c r="K34" s="30"/>
    </row>
    <row r="35" s="2" customFormat="1" ht="17.1" customHeight="1" spans="1:11">
      <c r="A35" s="35" t="s">
        <v>65</v>
      </c>
      <c r="B35" s="36" t="s">
        <v>66</v>
      </c>
      <c r="C35" s="37"/>
      <c r="D35" s="39">
        <f t="shared" ref="D35:F35" si="14">D36+D41+D43</f>
        <v>33</v>
      </c>
      <c r="E35" s="39">
        <f t="shared" si="14"/>
        <v>45</v>
      </c>
      <c r="F35" s="39">
        <f t="shared" si="14"/>
        <v>0</v>
      </c>
      <c r="G35" s="39">
        <f t="shared" si="11"/>
        <v>3729356</v>
      </c>
      <c r="H35" s="39">
        <f>SUMIF($A:$A,"=N213??",H:H)</f>
        <v>3629113</v>
      </c>
      <c r="I35" s="39">
        <f>SUMIF($A:$A,"=N213??",I:I)</f>
        <v>100243</v>
      </c>
      <c r="J35" s="39">
        <f>SUMIF($A:$A,"=N213??",J:J)</f>
        <v>0</v>
      </c>
      <c r="K35" s="39">
        <f>SUMIF($A:$A,"=N213??",K:K)</f>
        <v>0</v>
      </c>
    </row>
    <row r="36" s="2" customFormat="1" ht="17.1" customHeight="1" spans="1:11">
      <c r="A36" s="31" t="s">
        <v>67</v>
      </c>
      <c r="B36" s="32" t="s">
        <v>68</v>
      </c>
      <c r="C36" s="33"/>
      <c r="D36" s="29">
        <f t="shared" ref="D36:F36" si="15">SUM(D37:D40)</f>
        <v>19</v>
      </c>
      <c r="E36" s="29">
        <f t="shared" si="15"/>
        <v>30</v>
      </c>
      <c r="F36" s="29">
        <f t="shared" si="15"/>
        <v>0</v>
      </c>
      <c r="G36" s="30">
        <f t="shared" si="11"/>
        <v>2302022</v>
      </c>
      <c r="H36" s="30">
        <f>SUMIF($A:$A,"=N21301?*",H:H)</f>
        <v>2246271</v>
      </c>
      <c r="I36" s="30">
        <f>SUMIF($A:$A,"=N21301?*",I:I)</f>
        <v>55751</v>
      </c>
      <c r="J36" s="30">
        <f>SUMIF($A:$A,"=N21301?*",J:J)</f>
        <v>0</v>
      </c>
      <c r="K36" s="30">
        <f>SUMIF($A:$A,"=N21301?*",K:K)</f>
        <v>0</v>
      </c>
    </row>
    <row r="37" s="2" customFormat="1" ht="17.1" customHeight="1" spans="1:11">
      <c r="A37" s="31" t="s">
        <v>69</v>
      </c>
      <c r="B37" s="32" t="s">
        <v>70</v>
      </c>
      <c r="C37" s="33" t="s">
        <v>71</v>
      </c>
      <c r="D37" s="29">
        <v>3</v>
      </c>
      <c r="E37" s="29"/>
      <c r="F37" s="29"/>
      <c r="G37" s="30">
        <f t="shared" si="11"/>
        <v>323381</v>
      </c>
      <c r="H37" s="34">
        <v>313995</v>
      </c>
      <c r="I37" s="34">
        <v>9386</v>
      </c>
      <c r="J37" s="34">
        <v>0</v>
      </c>
      <c r="K37" s="30"/>
    </row>
    <row r="38" s="2" customFormat="1" ht="17.1" customHeight="1" spans="1:11">
      <c r="A38" s="31" t="s">
        <v>69</v>
      </c>
      <c r="B38" s="32" t="s">
        <v>70</v>
      </c>
      <c r="C38" s="33" t="s">
        <v>72</v>
      </c>
      <c r="D38" s="29">
        <v>5</v>
      </c>
      <c r="E38" s="29">
        <v>15</v>
      </c>
      <c r="F38" s="29"/>
      <c r="G38" s="30">
        <f t="shared" si="11"/>
        <v>644625</v>
      </c>
      <c r="H38" s="34">
        <v>634437</v>
      </c>
      <c r="I38" s="34">
        <v>10188</v>
      </c>
      <c r="J38" s="34">
        <v>0</v>
      </c>
      <c r="K38" s="30"/>
    </row>
    <row r="39" s="2" customFormat="1" ht="17.1" customHeight="1" spans="1:11">
      <c r="A39" s="31" t="s">
        <v>69</v>
      </c>
      <c r="B39" s="32" t="s">
        <v>70</v>
      </c>
      <c r="C39" s="33" t="s">
        <v>73</v>
      </c>
      <c r="D39" s="29">
        <v>9</v>
      </c>
      <c r="E39" s="29">
        <v>15</v>
      </c>
      <c r="F39" s="29"/>
      <c r="G39" s="30">
        <f t="shared" si="11"/>
        <v>1105481</v>
      </c>
      <c r="H39" s="34">
        <v>1075753</v>
      </c>
      <c r="I39" s="34">
        <v>29728</v>
      </c>
      <c r="J39" s="34">
        <v>0</v>
      </c>
      <c r="K39" s="30"/>
    </row>
    <row r="40" s="2" customFormat="1" ht="17.1" customHeight="1" spans="1:11">
      <c r="A40" s="31" t="s">
        <v>69</v>
      </c>
      <c r="B40" s="32" t="s">
        <v>70</v>
      </c>
      <c r="C40" s="33" t="s">
        <v>74</v>
      </c>
      <c r="D40" s="29">
        <v>2</v>
      </c>
      <c r="E40" s="29"/>
      <c r="F40" s="29"/>
      <c r="G40" s="30">
        <f t="shared" si="11"/>
        <v>228535</v>
      </c>
      <c r="H40" s="34">
        <v>222086</v>
      </c>
      <c r="I40" s="34">
        <v>6449</v>
      </c>
      <c r="J40" s="34">
        <v>0</v>
      </c>
      <c r="K40" s="30"/>
    </row>
    <row r="41" s="2" customFormat="1" ht="17.1" customHeight="1" spans="1:11">
      <c r="A41" s="31" t="s">
        <v>75</v>
      </c>
      <c r="B41" s="32" t="s">
        <v>76</v>
      </c>
      <c r="C41" s="33"/>
      <c r="D41" s="29">
        <f t="shared" ref="D41:F41" si="16">SUM(D42:D42)</f>
        <v>9</v>
      </c>
      <c r="E41" s="29">
        <f t="shared" si="16"/>
        <v>15</v>
      </c>
      <c r="F41" s="29">
        <f t="shared" si="16"/>
        <v>0</v>
      </c>
      <c r="G41" s="30">
        <f t="shared" ref="G41:G55" si="17">H41+I41+J41+K41</f>
        <v>944706</v>
      </c>
      <c r="H41" s="30">
        <f>SUMIF($A:$A,"=N21302?*",H:H)</f>
        <v>916505</v>
      </c>
      <c r="I41" s="30">
        <f>SUMIF($A:$A,"=N21302?*",I:I)</f>
        <v>28201</v>
      </c>
      <c r="J41" s="30">
        <f>SUMIF($A:$A,"=N21302?*",J:J)</f>
        <v>0</v>
      </c>
      <c r="K41" s="30">
        <f>SUMIF($A:$A,"=N21302?*",K:K)</f>
        <v>0</v>
      </c>
    </row>
    <row r="42" s="2" customFormat="1" ht="17.1" customHeight="1" spans="1:11">
      <c r="A42" s="31" t="s">
        <v>77</v>
      </c>
      <c r="B42" s="32" t="s">
        <v>78</v>
      </c>
      <c r="C42" s="33" t="s">
        <v>79</v>
      </c>
      <c r="D42" s="29">
        <v>9</v>
      </c>
      <c r="E42" s="29">
        <v>15</v>
      </c>
      <c r="F42" s="29"/>
      <c r="G42" s="30">
        <f t="shared" si="17"/>
        <v>944706</v>
      </c>
      <c r="H42" s="34">
        <v>916505</v>
      </c>
      <c r="I42" s="34">
        <v>28201</v>
      </c>
      <c r="J42" s="34">
        <v>0</v>
      </c>
      <c r="K42" s="30"/>
    </row>
    <row r="43" s="2" customFormat="1" ht="17.1" customHeight="1" spans="1:11">
      <c r="A43" s="31" t="s">
        <v>80</v>
      </c>
      <c r="B43" s="32" t="s">
        <v>81</v>
      </c>
      <c r="C43" s="33"/>
      <c r="D43" s="29">
        <f t="shared" ref="D43:F43" si="18">SUM(D44:D44)</f>
        <v>5</v>
      </c>
      <c r="E43" s="29">
        <f t="shared" si="18"/>
        <v>0</v>
      </c>
      <c r="F43" s="29">
        <f t="shared" si="18"/>
        <v>0</v>
      </c>
      <c r="G43" s="30">
        <f t="shared" si="17"/>
        <v>482628</v>
      </c>
      <c r="H43" s="30">
        <f>SUMIF($A:$A,"=N21303?*",H:H)</f>
        <v>466337</v>
      </c>
      <c r="I43" s="30">
        <f>SUMIF($A:$A,"=N21303?*",I:I)</f>
        <v>16291</v>
      </c>
      <c r="J43" s="30">
        <f>SUMIF($A:$A,"=N21303?*",J:J)</f>
        <v>0</v>
      </c>
      <c r="K43" s="30">
        <f>SUMIF($A:$A,"=N21303?*",K:K)</f>
        <v>0</v>
      </c>
    </row>
    <row r="44" s="2" customFormat="1" ht="17.1" customHeight="1" spans="1:11">
      <c r="A44" s="31" t="s">
        <v>82</v>
      </c>
      <c r="B44" s="32" t="s">
        <v>83</v>
      </c>
      <c r="C44" s="33" t="s">
        <v>84</v>
      </c>
      <c r="D44" s="29">
        <v>5</v>
      </c>
      <c r="E44" s="29"/>
      <c r="F44" s="29"/>
      <c r="G44" s="30">
        <f t="shared" si="17"/>
        <v>482628</v>
      </c>
      <c r="H44" s="34">
        <v>466337</v>
      </c>
      <c r="I44" s="34">
        <v>16291</v>
      </c>
      <c r="J44" s="34"/>
      <c r="K44" s="30"/>
    </row>
    <row r="45" s="2" customFormat="1" ht="17.1" customHeight="1" spans="1:11">
      <c r="A45" s="35" t="s">
        <v>85</v>
      </c>
      <c r="B45" s="36" t="s">
        <v>86</v>
      </c>
      <c r="C45" s="37"/>
      <c r="D45" s="38">
        <f t="shared" ref="D45:F45" si="19">D46</f>
        <v>0</v>
      </c>
      <c r="E45" s="38">
        <f t="shared" si="19"/>
        <v>0</v>
      </c>
      <c r="F45" s="38">
        <f t="shared" si="19"/>
        <v>0</v>
      </c>
      <c r="G45" s="39">
        <f t="shared" si="17"/>
        <v>890046</v>
      </c>
      <c r="H45" s="39">
        <f>SUMIF($A:$A,"=N221??",H:H)</f>
        <v>0</v>
      </c>
      <c r="I45" s="39">
        <f>SUMIF($A:$A,"=N221??",I:I)</f>
        <v>0</v>
      </c>
      <c r="J45" s="39">
        <f>SUMIF($A:$A,"=N221??",J:J)</f>
        <v>890046</v>
      </c>
      <c r="K45" s="39">
        <f>SUMIF($A:$A,"=N221??",K:K)</f>
        <v>0</v>
      </c>
    </row>
    <row r="46" s="2" customFormat="1" ht="17.1" customHeight="1" spans="1:11">
      <c r="A46" s="31" t="s">
        <v>87</v>
      </c>
      <c r="B46" s="32" t="s">
        <v>88</v>
      </c>
      <c r="C46" s="33"/>
      <c r="D46" s="29">
        <f t="shared" ref="D46:F46" si="20">SUM(D47:D58)</f>
        <v>0</v>
      </c>
      <c r="E46" s="29">
        <f t="shared" si="20"/>
        <v>0</v>
      </c>
      <c r="F46" s="29">
        <f t="shared" si="20"/>
        <v>0</v>
      </c>
      <c r="G46" s="30">
        <f t="shared" si="17"/>
        <v>890046</v>
      </c>
      <c r="H46" s="30">
        <f>SUMIF($A:$A,"=N22102?*",H:H)</f>
        <v>0</v>
      </c>
      <c r="I46" s="30">
        <f>SUMIF($A:$A,"=N22102?*",I:I)</f>
        <v>0</v>
      </c>
      <c r="J46" s="30">
        <f>SUM(J47:J58)</f>
        <v>890046</v>
      </c>
      <c r="K46" s="30">
        <f>SUMIF($A:$A,"=N22102?*",K:K)</f>
        <v>0</v>
      </c>
    </row>
    <row r="47" s="5" customFormat="1" ht="17.1" customHeight="1" spans="1:11">
      <c r="A47" s="31" t="s">
        <v>89</v>
      </c>
      <c r="B47" s="32" t="s">
        <v>90</v>
      </c>
      <c r="C47" s="33" t="s">
        <v>23</v>
      </c>
      <c r="D47" s="29"/>
      <c r="E47" s="29"/>
      <c r="F47" s="29"/>
      <c r="G47" s="30">
        <f t="shared" si="17"/>
        <v>368916</v>
      </c>
      <c r="H47" s="34">
        <v>0</v>
      </c>
      <c r="I47" s="34">
        <v>0</v>
      </c>
      <c r="J47" s="34">
        <v>368916</v>
      </c>
      <c r="K47" s="30"/>
    </row>
    <row r="48" s="5" customFormat="1" ht="17.1" customHeight="1" spans="1:11">
      <c r="A48" s="31" t="s">
        <v>89</v>
      </c>
      <c r="B48" s="32" t="s">
        <v>90</v>
      </c>
      <c r="C48" s="33" t="s">
        <v>31</v>
      </c>
      <c r="D48" s="29"/>
      <c r="E48" s="29"/>
      <c r="F48" s="29"/>
      <c r="G48" s="30">
        <f t="shared" si="17"/>
        <v>51077</v>
      </c>
      <c r="H48" s="34">
        <v>0</v>
      </c>
      <c r="I48" s="34">
        <v>0</v>
      </c>
      <c r="J48" s="34">
        <v>51077</v>
      </c>
      <c r="K48" s="30"/>
    </row>
    <row r="49" s="5" customFormat="1" ht="17.1" customHeight="1" spans="1:11">
      <c r="A49" s="31" t="s">
        <v>89</v>
      </c>
      <c r="B49" s="32" t="s">
        <v>90</v>
      </c>
      <c r="C49" s="33" t="s">
        <v>37</v>
      </c>
      <c r="D49" s="29"/>
      <c r="E49" s="29"/>
      <c r="F49" s="29"/>
      <c r="G49" s="30">
        <f t="shared" si="17"/>
        <v>22226</v>
      </c>
      <c r="H49" s="34">
        <v>0</v>
      </c>
      <c r="I49" s="34">
        <v>0</v>
      </c>
      <c r="J49" s="34">
        <v>22226</v>
      </c>
      <c r="K49" s="30"/>
    </row>
    <row r="50" s="5" customFormat="1" ht="17.1" customHeight="1" spans="1:11">
      <c r="A50" s="31" t="s">
        <v>89</v>
      </c>
      <c r="B50" s="32" t="s">
        <v>90</v>
      </c>
      <c r="C50" s="33" t="s">
        <v>44</v>
      </c>
      <c r="D50" s="29"/>
      <c r="E50" s="29"/>
      <c r="F50" s="29"/>
      <c r="G50" s="30">
        <f t="shared" si="17"/>
        <v>22313</v>
      </c>
      <c r="H50" s="34">
        <v>0</v>
      </c>
      <c r="I50" s="34">
        <v>0</v>
      </c>
      <c r="J50" s="34">
        <v>22313</v>
      </c>
      <c r="K50" s="30"/>
    </row>
    <row r="51" s="5" customFormat="1" ht="17.1" customHeight="1" spans="1:11">
      <c r="A51" s="31" t="s">
        <v>89</v>
      </c>
      <c r="B51" s="32" t="s">
        <v>90</v>
      </c>
      <c r="C51" s="33" t="s">
        <v>49</v>
      </c>
      <c r="D51" s="29"/>
      <c r="E51" s="29"/>
      <c r="F51" s="29"/>
      <c r="G51" s="30">
        <f t="shared" si="17"/>
        <v>49755</v>
      </c>
      <c r="H51" s="34">
        <v>0</v>
      </c>
      <c r="I51" s="34">
        <v>0</v>
      </c>
      <c r="J51" s="34">
        <v>49755</v>
      </c>
      <c r="K51" s="30"/>
    </row>
    <row r="52" s="5" customFormat="1" ht="17.1" customHeight="1" spans="1:11">
      <c r="A52" s="31" t="s">
        <v>89</v>
      </c>
      <c r="B52" s="32" t="s">
        <v>90</v>
      </c>
      <c r="C52" s="33" t="s">
        <v>71</v>
      </c>
      <c r="D52" s="29"/>
      <c r="E52" s="29"/>
      <c r="F52" s="29"/>
      <c r="G52" s="30">
        <f t="shared" si="17"/>
        <v>31882</v>
      </c>
      <c r="H52" s="34">
        <v>0</v>
      </c>
      <c r="I52" s="34">
        <v>0</v>
      </c>
      <c r="J52" s="34">
        <v>31882</v>
      </c>
      <c r="K52" s="30"/>
    </row>
    <row r="53" s="5" customFormat="1" ht="17.1" customHeight="1" spans="1:11">
      <c r="A53" s="31" t="s">
        <v>89</v>
      </c>
      <c r="B53" s="32" t="s">
        <v>90</v>
      </c>
      <c r="C53" s="33" t="s">
        <v>72</v>
      </c>
      <c r="D53" s="29"/>
      <c r="E53" s="29"/>
      <c r="F53" s="29"/>
      <c r="G53" s="30">
        <f t="shared" si="17"/>
        <v>59796</v>
      </c>
      <c r="H53" s="34">
        <v>0</v>
      </c>
      <c r="I53" s="34">
        <v>0</v>
      </c>
      <c r="J53" s="34">
        <v>59796</v>
      </c>
      <c r="K53" s="30"/>
    </row>
    <row r="54" s="5" customFormat="1" ht="17.1" customHeight="1" spans="1:11">
      <c r="A54" s="31" t="s">
        <v>89</v>
      </c>
      <c r="B54" s="32" t="s">
        <v>90</v>
      </c>
      <c r="C54" s="33" t="s">
        <v>73</v>
      </c>
      <c r="D54" s="29"/>
      <c r="E54" s="29"/>
      <c r="F54" s="29"/>
      <c r="G54" s="30">
        <f t="shared" si="17"/>
        <v>105024</v>
      </c>
      <c r="H54" s="34">
        <v>0</v>
      </c>
      <c r="I54" s="34">
        <v>0</v>
      </c>
      <c r="J54" s="34">
        <v>105024</v>
      </c>
      <c r="K54" s="30"/>
    </row>
    <row r="55" s="5" customFormat="1" ht="17.1" customHeight="1" spans="1:11">
      <c r="A55" s="31" t="s">
        <v>89</v>
      </c>
      <c r="B55" s="32" t="s">
        <v>90</v>
      </c>
      <c r="C55" s="33" t="s">
        <v>74</v>
      </c>
      <c r="D55" s="29"/>
      <c r="E55" s="29"/>
      <c r="F55" s="29"/>
      <c r="G55" s="30">
        <f t="shared" si="17"/>
        <v>22786</v>
      </c>
      <c r="H55" s="34">
        <v>0</v>
      </c>
      <c r="I55" s="34">
        <v>0</v>
      </c>
      <c r="J55" s="34">
        <v>22786</v>
      </c>
      <c r="K55" s="30"/>
    </row>
    <row r="56" s="5" customFormat="1" ht="17.1" customHeight="1" spans="1:11">
      <c r="A56" s="31" t="s">
        <v>89</v>
      </c>
      <c r="B56" s="32" t="s">
        <v>90</v>
      </c>
      <c r="C56" s="33" t="s">
        <v>79</v>
      </c>
      <c r="D56" s="29"/>
      <c r="E56" s="29"/>
      <c r="F56" s="29"/>
      <c r="G56" s="30">
        <f t="shared" ref="G56:G58" si="21">H56+I56+J56+K56</f>
        <v>89609</v>
      </c>
      <c r="H56" s="34"/>
      <c r="I56" s="34"/>
      <c r="J56" s="34">
        <v>89609</v>
      </c>
      <c r="K56" s="30"/>
    </row>
    <row r="57" s="5" customFormat="1" ht="17.1" customHeight="1" spans="1:11">
      <c r="A57" s="31" t="s">
        <v>89</v>
      </c>
      <c r="B57" s="32" t="s">
        <v>90</v>
      </c>
      <c r="C57" s="33" t="s">
        <v>27</v>
      </c>
      <c r="D57" s="29"/>
      <c r="E57" s="29"/>
      <c r="F57" s="29"/>
      <c r="G57" s="30">
        <f t="shared" si="21"/>
        <v>21138</v>
      </c>
      <c r="H57" s="34">
        <v>0</v>
      </c>
      <c r="I57" s="34">
        <v>0</v>
      </c>
      <c r="J57" s="34">
        <v>21138</v>
      </c>
      <c r="K57" s="30"/>
    </row>
    <row r="58" s="5" customFormat="1" ht="17.1" customHeight="1" spans="1:11">
      <c r="A58" s="31" t="s">
        <v>89</v>
      </c>
      <c r="B58" s="32" t="s">
        <v>90</v>
      </c>
      <c r="C58" s="33" t="s">
        <v>84</v>
      </c>
      <c r="D58" s="29"/>
      <c r="E58" s="29"/>
      <c r="F58" s="29"/>
      <c r="G58" s="30">
        <f t="shared" si="21"/>
        <v>45524</v>
      </c>
      <c r="H58" s="34">
        <v>0</v>
      </c>
      <c r="I58" s="34">
        <v>0</v>
      </c>
      <c r="J58" s="34">
        <v>45524</v>
      </c>
      <c r="K58" s="30"/>
    </row>
  </sheetData>
  <protectedRanges>
    <protectedRange sqref="C43:F43 C8 J10:K11 K47:K58 C16:F17 H7:K7 C19:J19 H16:K17 K18:K19 I21:K31 H35:K36 K8 H13:K14 H9:K9 C45:K46 C20:H31 K37:K40 G42:G44 C11:F11 C7:F7 C13:F14 H43:K43 K42 H11:I11 C41:K41 J18 C35:F36 G7:G18 J34:K34 G34:G40 C47:I58 C32:K33 C9:F9" name="区域1_12" securityDescriptor=""/>
    <protectedRange sqref="K44" name="区域1_8_1" securityDescriptor=""/>
    <protectedRange sqref="E10:F10 C10" name="区域1_22_1" securityDescriptor=""/>
    <protectedRange sqref="C12 E12:F12" name="区域1_24_1" securityDescriptor=""/>
    <protectedRange sqref="J12:K12" name="区域1_25_1" securityDescriptor=""/>
    <protectedRange sqref="C37:C40 C42 C18:F18 C34:F34 F42 C15:F15" name="区域1_34_1" securityDescriptor=""/>
    <protectedRange sqref="J15:K15" name="区域1_66_1" securityDescriptor=""/>
    <protectedRange sqref="J44" name="区域1_8_1_1" securityDescriptor=""/>
    <protectedRange sqref="E44:F44" name="区域1_7_1_1" securityDescriptor=""/>
    <protectedRange sqref="H8:J8" name="区域1_12_13" securityDescriptor=""/>
    <protectedRange sqref="D8:F8" name="区域1_12_14" securityDescriptor=""/>
    <protectedRange sqref="H10:I10" name="区域1_12_15" securityDescriptor=""/>
    <protectedRange sqref="D10" name="区域1_22_1_1" securityDescriptor=""/>
    <protectedRange sqref="H12:I12" name="区域1_25_1_1" securityDescriptor=""/>
    <protectedRange sqref="D12" name="区域1_24_1_1" securityDescriptor=""/>
    <protectedRange sqref="H15:I15" name="区域1_66_1_1" securityDescriptor=""/>
    <protectedRange sqref="H18:I18" name="区域1_12_17" securityDescriptor=""/>
    <protectedRange sqref="H34:I34" name="区域1_12_22" securityDescriptor=""/>
    <protectedRange sqref="H37:J40" name="区域1_12_23" securityDescriptor=""/>
    <protectedRange sqref="D37:F40" name="区域1_34_1_3" securityDescriptor=""/>
    <protectedRange sqref="H42:J42" name="区域1_12_24" securityDescriptor=""/>
    <protectedRange sqref="D42:E42" name="区域1_34_1_4" securityDescriptor=""/>
    <protectedRange sqref="C44:D44" name="区域1_7_1_2" securityDescriptor=""/>
    <protectedRange sqref="H44:I44" name="区域1_8_1_2" securityDescriptor=""/>
    <protectedRange sqref="J47:J58" name="区域1_12_25" securityDescriptor=""/>
  </protectedRanges>
  <autoFilter ref="C1:C58"/>
  <mergeCells count="9">
    <mergeCell ref="A1:K1"/>
    <mergeCell ref="D3:F3"/>
    <mergeCell ref="H3:J3"/>
    <mergeCell ref="A3:A4"/>
    <mergeCell ref="B3:B4"/>
    <mergeCell ref="B20:B31"/>
    <mergeCell ref="C3:C4"/>
    <mergeCell ref="G3:G4"/>
    <mergeCell ref="K3:K4"/>
  </mergeCells>
  <conditionalFormatting sqref="B45">
    <cfRule type="expression" dxfId="0" priority="1" stopIfTrue="1">
      <formula>LEN(A)=3</formula>
    </cfRule>
  </conditionalFormatting>
  <pageMargins left="0.66875" right="0.590277777777778" top="0.590277777777778" bottom="0.590277777777778" header="0.393055555555556" footer="0.393055555555556"/>
  <pageSetup paperSize="9" scale="85" orientation="portrait"/>
  <headerFooter alignWithMargins="0">
    <oddFooter>&amp;C&amp;P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杨林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嵩明县</dc:creator>
  <cp:lastModifiedBy>嵩明县</cp:lastModifiedBy>
  <dcterms:created xsi:type="dcterms:W3CDTF">2017-02-21T02:26:00Z</dcterms:created>
  <cp:lastPrinted>2017-02-21T03:23:00Z</cp:lastPrinted>
  <dcterms:modified xsi:type="dcterms:W3CDTF">2017-03-10T08:09:49Z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2052-10.1.0.6206</vt:lpwstr>
  </property>
</Properties>
</file>